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T:\WEB\takuji\2017utsunomiya\"/>
    </mc:Choice>
  </mc:AlternateContent>
  <bookViews>
    <workbookView xWindow="6045" yWindow="0" windowWidth="15480" windowHeight="11640" activeTab="1"/>
  </bookViews>
  <sheets>
    <sheet name="見本" sheetId="1" r:id="rId1"/>
    <sheet name="記入用" sheetId="3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32" i="3"/>
  <c r="C31" i="3"/>
  <c r="C30" i="3"/>
  <c r="C29" i="3"/>
  <c r="C32" i="1"/>
  <c r="C31" i="1"/>
  <c r="C30" i="1"/>
  <c r="I29" i="3"/>
  <c r="I30" i="3"/>
  <c r="I31" i="3"/>
  <c r="I32" i="3"/>
  <c r="I33" i="3"/>
  <c r="I34" i="3"/>
  <c r="G29" i="3"/>
  <c r="J29" i="3"/>
  <c r="G30" i="3"/>
  <c r="J30" i="3"/>
  <c r="G31" i="3"/>
  <c r="J31" i="3"/>
  <c r="G32" i="3"/>
  <c r="J32" i="3"/>
  <c r="J33" i="3"/>
  <c r="J34" i="3"/>
  <c r="I30" i="1"/>
  <c r="I32" i="1"/>
  <c r="I29" i="1"/>
  <c r="I31" i="1"/>
  <c r="I33" i="1"/>
  <c r="I34" i="1"/>
  <c r="F22" i="1"/>
  <c r="J23" i="1"/>
  <c r="J17" i="1"/>
  <c r="J19" i="1"/>
  <c r="J21" i="1"/>
  <c r="F30" i="1"/>
  <c r="H30" i="1"/>
  <c r="G30" i="1"/>
  <c r="J30" i="1"/>
  <c r="G32" i="1"/>
  <c r="J32" i="1"/>
  <c r="G29" i="1"/>
  <c r="H17" i="1"/>
  <c r="H19" i="1"/>
  <c r="H21" i="1"/>
  <c r="H23" i="1"/>
  <c r="F29" i="1"/>
  <c r="H29" i="1"/>
  <c r="J29" i="1"/>
  <c r="G31" i="1"/>
  <c r="L17" i="1"/>
  <c r="L19" i="1"/>
  <c r="L21" i="1"/>
  <c r="L23" i="1"/>
  <c r="F31" i="1"/>
  <c r="H31" i="1"/>
  <c r="J31" i="1"/>
  <c r="J33" i="1"/>
  <c r="J34" i="1"/>
  <c r="N23" i="1"/>
  <c r="N17" i="1"/>
  <c r="N19" i="1"/>
  <c r="N21" i="1"/>
  <c r="F32" i="1"/>
  <c r="H32" i="1"/>
  <c r="H33" i="1"/>
  <c r="H34" i="1"/>
  <c r="H17" i="3"/>
  <c r="H19" i="3"/>
  <c r="H21" i="3"/>
  <c r="H23" i="3"/>
  <c r="F29" i="3"/>
  <c r="H29" i="3"/>
  <c r="J17" i="3"/>
  <c r="J19" i="3"/>
  <c r="J21" i="3"/>
  <c r="F22" i="3"/>
  <c r="J23" i="3"/>
  <c r="F30" i="3"/>
  <c r="H30" i="3"/>
  <c r="L17" i="3"/>
  <c r="L19" i="3"/>
  <c r="L21" i="3"/>
  <c r="L23" i="3"/>
  <c r="F31" i="3"/>
  <c r="H31" i="3"/>
  <c r="N17" i="3"/>
  <c r="N19" i="3"/>
  <c r="N21" i="3"/>
  <c r="N23" i="3"/>
  <c r="F32" i="3"/>
  <c r="H32" i="3"/>
  <c r="H33" i="3"/>
  <c r="H34" i="3"/>
  <c r="F20" i="3"/>
  <c r="E31" i="3"/>
  <c r="F18" i="3"/>
  <c r="F16" i="3"/>
  <c r="E29" i="1"/>
  <c r="E30" i="1"/>
  <c r="E31" i="1"/>
  <c r="E32" i="1"/>
  <c r="E33" i="1"/>
  <c r="F16" i="1"/>
  <c r="F20" i="1"/>
  <c r="F18" i="1"/>
  <c r="E29" i="3"/>
  <c r="E32" i="3"/>
  <c r="F33" i="3"/>
  <c r="E30" i="3"/>
  <c r="E33" i="3"/>
  <c r="F33" i="1"/>
</calcChain>
</file>

<file path=xl/comments1.xml><?xml version="1.0" encoding="utf-8"?>
<comments xmlns="http://schemas.openxmlformats.org/spreadsheetml/2006/main">
  <authors>
    <author>kawachi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E12" authorId="0" shapeId="0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H1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comments2.xml><?xml version="1.0" encoding="utf-8"?>
<comments xmlns="http://schemas.openxmlformats.org/spreadsheetml/2006/main">
  <authors>
    <author>kawachi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E12" authorId="0" shapeId="0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F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H15" authorId="0" shapeId="0">
      <text>
        <r>
          <rPr>
            <sz val="9"/>
            <color indexed="81"/>
            <rFont val="ＭＳ Ｐゴシック"/>
            <family val="3"/>
            <charset val="128"/>
          </rPr>
          <t>保育時間は記入後、自動計算されます。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sharedStrings.xml><?xml version="1.0" encoding="utf-8"?>
<sst xmlns="http://schemas.openxmlformats.org/spreadsheetml/2006/main" count="88" uniqueCount="48">
  <si>
    <t>保育開始・終了時刻</t>
    <rPh sb="0" eb="2">
      <t>ホイク</t>
    </rPh>
    <rPh sb="2" eb="4">
      <t>カイシ</t>
    </rPh>
    <rPh sb="5" eb="7">
      <t>シュウリョウ</t>
    </rPh>
    <rPh sb="7" eb="9">
      <t>ジコク</t>
    </rPh>
    <phoneticPr fontId="1"/>
  </si>
  <si>
    <t>年齢＠学会初日</t>
    <rPh sb="0" eb="2">
      <t>ネンレイ</t>
    </rPh>
    <rPh sb="3" eb="5">
      <t>ガッカイ</t>
    </rPh>
    <rPh sb="5" eb="7">
      <t>ショニチ</t>
    </rPh>
    <phoneticPr fontId="1"/>
  </si>
  <si>
    <t>生年月日YYYY/MM/DD</t>
    <rPh sb="0" eb="4">
      <t>セイネンガッピ</t>
    </rPh>
    <phoneticPr fontId="1"/>
  </si>
  <si>
    <t>物理　花子</t>
    <rPh sb="0" eb="2">
      <t>ブツリ</t>
    </rPh>
    <rPh sb="3" eb="5">
      <t>ハナコ</t>
    </rPh>
    <phoneticPr fontId="1"/>
  </si>
  <si>
    <t>合計</t>
    <rPh sb="0" eb="2">
      <t>ゴウケイ</t>
    </rPh>
    <phoneticPr fontId="1"/>
  </si>
  <si>
    <t>保育時間</t>
    <rPh sb="0" eb="4">
      <t>ホイクジカン</t>
    </rPh>
    <phoneticPr fontId="1"/>
  </si>
  <si>
    <t>ポスドク割引</t>
    <rPh sb="4" eb="6">
      <t>ワリビキ</t>
    </rPh>
    <phoneticPr fontId="1"/>
  </si>
  <si>
    <t>ブツリ　タロウ</t>
    <phoneticPr fontId="1"/>
  </si>
  <si>
    <t>ブツリ　ハナコ</t>
    <phoneticPr fontId="1"/>
  </si>
  <si>
    <t>ブツリ　ジロウ</t>
    <phoneticPr fontId="1"/>
  </si>
  <si>
    <t>二人目以降割引</t>
    <rPh sb="0" eb="3">
      <t>フタリメ</t>
    </rPh>
    <rPh sb="3" eb="5">
      <t>イコウ</t>
    </rPh>
    <rPh sb="5" eb="7">
      <t>ワリビキ</t>
    </rPh>
    <phoneticPr fontId="1"/>
  </si>
  <si>
    <t>備考</t>
    <rPh sb="0" eb="2">
      <t>ビコウ</t>
    </rPh>
    <phoneticPr fontId="1"/>
  </si>
  <si>
    <t>利用時間（のべ）</t>
    <rPh sb="0" eb="4">
      <t>リヨウジカン</t>
    </rPh>
    <phoneticPr fontId="1"/>
  </si>
  <si>
    <t>利用するお子さんの数</t>
    <rPh sb="0" eb="2">
      <t>リヨウ</t>
    </rPh>
    <rPh sb="5" eb="6">
      <t>コ</t>
    </rPh>
    <rPh sb="9" eb="10">
      <t>カズ</t>
    </rPh>
    <phoneticPr fontId="1"/>
  </si>
  <si>
    <t>ポスドク・学生割引</t>
    <rPh sb="5" eb="7">
      <t>ガクセイ</t>
    </rPh>
    <rPh sb="7" eb="9">
      <t>ワリビキ</t>
    </rPh>
    <phoneticPr fontId="1"/>
  </si>
  <si>
    <t>氏名</t>
    <rPh sb="0" eb="1">
      <t>し</t>
    </rPh>
    <rPh sb="1" eb="2">
      <t>めい</t>
    </rPh>
    <phoneticPr fontId="10" type="Hiragana"/>
  </si>
  <si>
    <t>メールアドレス</t>
    <phoneticPr fontId="8"/>
  </si>
  <si>
    <t>フリガナ</t>
    <phoneticPr fontId="8"/>
  </si>
  <si>
    <t>お子様の住所（保険用）</t>
    <rPh sb="1" eb="3">
      <t>コサマ</t>
    </rPh>
    <rPh sb="4" eb="6">
      <t>ジュウショ</t>
    </rPh>
    <rPh sb="7" eb="10">
      <t>ホケンヨウ</t>
    </rPh>
    <phoneticPr fontId="8"/>
  </si>
  <si>
    <t>所属先住所・電話番号</t>
    <rPh sb="0" eb="3">
      <t>ショゾクサキ</t>
    </rPh>
    <rPh sb="3" eb="5">
      <t>ジュウショ</t>
    </rPh>
    <rPh sb="6" eb="10">
      <t>デンワバンゴウ</t>
    </rPh>
    <phoneticPr fontId="8"/>
  </si>
  <si>
    <t>社団法人・日本物理学会　</t>
    <phoneticPr fontId="1"/>
  </si>
  <si>
    <t>〒113-0034 東京都 文京区 湯島 2－31－22　　（代表）　03-3816-6201</t>
    <rPh sb="31" eb="33">
      <t>ダイヒョウ</t>
    </rPh>
    <phoneticPr fontId="1"/>
  </si>
  <si>
    <t>物理　好</t>
    <rPh sb="0" eb="2">
      <t>ブツリ</t>
    </rPh>
    <rPh sb="3" eb="4">
      <t>コノ</t>
    </rPh>
    <phoneticPr fontId="1"/>
  </si>
  <si>
    <t>ブツリ　コノミ</t>
    <phoneticPr fontId="1"/>
  </si>
  <si>
    <t>①　090-xxxx-****  （物理　好）</t>
    <rPh sb="18" eb="20">
      <t>ブツリ</t>
    </rPh>
    <rPh sb="21" eb="22">
      <t>コノ</t>
    </rPh>
    <phoneticPr fontId="8"/>
  </si>
  <si>
    <t>②　080-++++-xxxx  (理科　学）</t>
    <rPh sb="18" eb="20">
      <t>リカ</t>
    </rPh>
    <rPh sb="21" eb="22">
      <t>マナブ</t>
    </rPh>
    <phoneticPr fontId="8"/>
  </si>
  <si>
    <t>保護者（申込者）・所属</t>
    <rPh sb="0" eb="3">
      <t>ホゴシャ</t>
    </rPh>
    <rPh sb="4" eb="6">
      <t>モウシコミ</t>
    </rPh>
    <rPh sb="6" eb="7">
      <t>シャ</t>
    </rPh>
    <rPh sb="9" eb="11">
      <t>ショゾク</t>
    </rPh>
    <phoneticPr fontId="8"/>
  </si>
  <si>
    <t>緊急連絡電話番号　　　</t>
    <rPh sb="0" eb="2">
      <t>キンキュウ</t>
    </rPh>
    <rPh sb="2" eb="4">
      <t>レンラク</t>
    </rPh>
    <rPh sb="4" eb="6">
      <t>デンワ</t>
    </rPh>
    <rPh sb="6" eb="8">
      <t>バンゴウ</t>
    </rPh>
    <phoneticPr fontId="8"/>
  </si>
  <si>
    <t xml:space="preserve"> 〒000-0000  ++++県　*** 市　xxx  4-15-502</t>
    <rPh sb="16" eb="17">
      <t>ケン</t>
    </rPh>
    <rPh sb="22" eb="23">
      <t>シ</t>
    </rPh>
    <phoneticPr fontId="1"/>
  </si>
  <si>
    <t>授乳スペースが必要、アレルギー等、特別な注意事項がありましたらご記入ください：</t>
    <rPh sb="0" eb="2">
      <t>ジュニュウ</t>
    </rPh>
    <rPh sb="7" eb="9">
      <t>ヒツヨウ</t>
    </rPh>
    <rPh sb="15" eb="16">
      <t>ナド</t>
    </rPh>
    <rPh sb="17" eb="19">
      <t>トクベツ</t>
    </rPh>
    <rPh sb="20" eb="24">
      <t>チュウイジコウ</t>
    </rPh>
    <rPh sb="32" eb="34">
      <t>キニュウ</t>
    </rPh>
    <phoneticPr fontId="1"/>
  </si>
  <si>
    <t>記入日 ：</t>
    <rPh sb="0" eb="2">
      <t>キニュウ</t>
    </rPh>
    <rPh sb="2" eb="3">
      <t>ビ</t>
    </rPh>
    <phoneticPr fontId="1"/>
  </si>
  <si>
    <t>料金（割引前）</t>
    <rPh sb="0" eb="2">
      <t>リョウキン</t>
    </rPh>
    <rPh sb="3" eb="6">
      <t>ワリビキマエ</t>
    </rPh>
    <phoneticPr fontId="1"/>
  </si>
  <si>
    <t>日時</t>
    <rPh sb="0" eb="2">
      <t>ニチジ</t>
    </rPh>
    <phoneticPr fontId="1"/>
  </si>
  <si>
    <t>利用時間（日あたり。最大）</t>
    <rPh sb="0" eb="4">
      <t>リヨウジカン</t>
    </rPh>
    <rPh sb="5" eb="6">
      <t>ヒ</t>
    </rPh>
    <rPh sb="10" eb="12">
      <t>サイダイ</t>
    </rPh>
    <phoneticPr fontId="1"/>
  </si>
  <si>
    <t>消費税込み金額</t>
    <rPh sb="0" eb="3">
      <t>ショウヒゼイ</t>
    </rPh>
    <rPh sb="3" eb="4">
      <t>コ</t>
    </rPh>
    <rPh sb="5" eb="7">
      <t>キンガク</t>
    </rPh>
    <phoneticPr fontId="1"/>
  </si>
  <si>
    <t>＜以下に表示されるお申込内容をご確認ください。なお請求料金は終了後に実際の利用時間で計算されます＞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セイキュウ</t>
    </rPh>
    <rPh sb="27" eb="29">
      <t>リョウキン</t>
    </rPh>
    <rPh sb="30" eb="32">
      <t>シュウリョウ</t>
    </rPh>
    <rPh sb="32" eb="33">
      <t>アト</t>
    </rPh>
    <rPh sb="34" eb="36">
      <t>ジッサイ</t>
    </rPh>
    <rPh sb="37" eb="41">
      <t>リヨウジカン</t>
    </rPh>
    <rPh sb="42" eb="44">
      <t>サイケイサン</t>
    </rPh>
    <phoneticPr fontId="1"/>
  </si>
  <si>
    <t>＜以下に表示されるお申込内容をご確認ください。なお最終請求料金は終了後に実際の利用時間で計算されます＞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サイシュウ</t>
    </rPh>
    <rPh sb="27" eb="29">
      <t>セイキュウ</t>
    </rPh>
    <rPh sb="29" eb="31">
      <t>リョウキン</t>
    </rPh>
    <rPh sb="32" eb="34">
      <t>シュウリョウ</t>
    </rPh>
    <rPh sb="34" eb="35">
      <t>アト</t>
    </rPh>
    <rPh sb="36" eb="38">
      <t>ジッサイ</t>
    </rPh>
    <rPh sb="39" eb="43">
      <t>リヨウジカン</t>
    </rPh>
    <rPh sb="44" eb="46">
      <t>サイケイサン</t>
    </rPh>
    <phoneticPr fontId="1"/>
  </si>
  <si>
    <t>物理　次郎　</t>
    <rPh sb="0" eb="2">
      <t>ブツリ</t>
    </rPh>
    <rPh sb="3" eb="5">
      <t>ジロウ</t>
    </rPh>
    <phoneticPr fontId="1"/>
  </si>
  <si>
    <t xml:space="preserve">お子さんの名前 </t>
    <rPh sb="1" eb="2">
      <t>コ</t>
    </rPh>
    <rPh sb="5" eb="7">
      <t>ナマエ</t>
    </rPh>
    <phoneticPr fontId="1"/>
  </si>
  <si>
    <t>性別</t>
    <rPh sb="0" eb="2">
      <t>セイベツ</t>
    </rPh>
    <phoneticPr fontId="1"/>
  </si>
  <si>
    <t>物理　太郎　</t>
    <rPh sb="0" eb="2">
      <t>ブツリ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</si>
  <si>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</si>
  <si>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</si>
  <si>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保護者所属先　　　　　　　             住所・電話番号</t>
    <rPh sb="0" eb="3">
      <t>ホゴシャ</t>
    </rPh>
    <rPh sb="3" eb="6">
      <t>ショゾクサキ</t>
    </rPh>
    <rPh sb="26" eb="28">
      <t>ジュウショ</t>
    </rPh>
    <rPh sb="29" eb="33">
      <t>デンワバンゴウ</t>
    </rPh>
    <phoneticPr fontId="8"/>
  </si>
  <si>
    <t>フリガナ</t>
    <phoneticPr fontId="1"/>
  </si>
  <si>
    <t>見本をご確認の上、オレンジ枠部分に記入し、添付・送付ください。</t>
    <rPh sb="0" eb="2">
      <t>ミホン</t>
    </rPh>
    <rPh sb="4" eb="6">
      <t>カクニン</t>
    </rPh>
    <rPh sb="7" eb="8">
      <t>ウエ</t>
    </rPh>
    <rPh sb="13" eb="14">
      <t>ワク</t>
    </rPh>
    <rPh sb="14" eb="16">
      <t>ブブン</t>
    </rPh>
    <rPh sb="17" eb="19">
      <t>キニュウ</t>
    </rPh>
    <rPh sb="21" eb="23">
      <t>テンプ</t>
    </rPh>
    <rPh sb="24" eb="26">
      <t>ソウフ</t>
    </rPh>
    <phoneticPr fontId="1"/>
  </si>
  <si>
    <t>オレンジ枠部分に記入し、添付・送付ください。</t>
    <rPh sb="4" eb="5">
      <t>ワク</t>
    </rPh>
    <rPh sb="5" eb="7">
      <t>ブブン</t>
    </rPh>
    <rPh sb="8" eb="10">
      <t>キニュウ</t>
    </rPh>
    <rPh sb="12" eb="14">
      <t>テンプ</t>
    </rPh>
    <rPh sb="15" eb="17">
      <t>ソウフ</t>
    </rPh>
    <phoneticPr fontId="1"/>
  </si>
  <si>
    <r>
      <t>日本物理学会 2017年秋季大会（宇都宮大学）</t>
    </r>
    <r>
      <rPr>
        <u/>
        <sz val="11"/>
        <color theme="1"/>
        <rFont val="ＭＳ Ｐゴシック"/>
        <charset val="128"/>
        <scheme val="minor"/>
      </rPr>
      <t>　託児室申込書</t>
    </r>
    <rPh sb="11" eb="12">
      <t>ネン</t>
    </rPh>
    <rPh sb="12" eb="14">
      <t>シュウキ</t>
    </rPh>
    <rPh sb="14" eb="16">
      <t>タイカイ</t>
    </rPh>
    <rPh sb="17" eb="20">
      <t>ウツノミヤ</t>
    </rPh>
    <rPh sb="20" eb="22">
      <t>ダイガク</t>
    </rPh>
    <rPh sb="24" eb="27">
      <t>タクジシツ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</si>
</sst>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&quot;¥&quot;#,##0_);[Red]\(&quot;¥&quot;#,##0\)"/>
    <numFmt numFmtId="177" formatCode="h:mm;@"/>
    <numFmt numFmtId="178" formatCode="0_);[Red]\(0\)"/>
    <numFmt numFmtId="179" formatCode="[h]:mm"/>
    <numFmt numFmtId="180" formatCode="m&quot;月&quot;d&quot;日&quot;;@"/>
    <numFmt numFmtId="181" formatCode="yyyy/mm/dd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auto="1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9900"/>
      </right>
      <top style="medium">
        <color rgb="FFFF9900"/>
      </top>
      <bottom style="thin">
        <color auto="1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thin">
        <color auto="1"/>
      </left>
      <right/>
      <top style="medium">
        <color rgb="FFFF9900"/>
      </top>
      <bottom/>
      <diagonal/>
    </border>
    <border>
      <left/>
      <right style="thin">
        <color auto="1"/>
      </right>
      <top style="medium">
        <color rgb="FFFF9900"/>
      </top>
      <bottom/>
      <diagonal/>
    </border>
    <border>
      <left style="thin">
        <color auto="1"/>
      </left>
      <right style="thin">
        <color auto="1"/>
      </right>
      <top style="medium">
        <color rgb="FFFF99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FF9900"/>
      </top>
      <bottom/>
      <diagonal/>
    </border>
  </borders>
  <cellStyleXfs count="41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20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0" borderId="11" xfId="0" applyFont="1" applyBorder="1">
      <alignment vertical="center"/>
    </xf>
    <xf numFmtId="178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176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7" fillId="2" borderId="0" xfId="0" applyFont="1" applyFill="1">
      <alignment vertical="center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2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2" fillId="0" borderId="23" xfId="0" applyFont="1" applyBorder="1" applyAlignment="1">
      <alignment vertical="center" wrapText="1"/>
    </xf>
    <xf numFmtId="177" fontId="0" fillId="0" borderId="5" xfId="0" applyNumberFormat="1" applyBorder="1">
      <alignment vertical="center"/>
    </xf>
    <xf numFmtId="177" fontId="0" fillId="0" borderId="3" xfId="0" applyNumberFormat="1" applyBorder="1">
      <alignment vertical="center"/>
    </xf>
    <xf numFmtId="20" fontId="0" fillId="0" borderId="5" xfId="0" applyNumberFormat="1" applyBorder="1">
      <alignment vertical="center"/>
    </xf>
    <xf numFmtId="20" fontId="0" fillId="0" borderId="3" xfId="0" applyNumberFormat="1" applyBorder="1">
      <alignment vertical="center"/>
    </xf>
    <xf numFmtId="179" fontId="0" fillId="0" borderId="6" xfId="0" applyNumberForma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center" vertical="center" justifyLastLine="1"/>
    </xf>
    <xf numFmtId="0" fontId="9" fillId="2" borderId="19" xfId="0" applyFont="1" applyFill="1" applyBorder="1" applyAlignment="1">
      <alignment horizontal="center" vertical="center" justifyLastLine="1"/>
    </xf>
    <xf numFmtId="0" fontId="9" fillId="2" borderId="4" xfId="0" applyFont="1" applyFill="1" applyBorder="1" applyAlignment="1">
      <alignment horizontal="center" vertical="center" justifyLastLine="1"/>
    </xf>
    <xf numFmtId="0" fontId="9" fillId="2" borderId="13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 wrapText="1" shrinkToFit="1"/>
    </xf>
    <xf numFmtId="0" fontId="0" fillId="0" borderId="2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4" fontId="11" fillId="0" borderId="31" xfId="0" applyNumberFormat="1" applyFont="1" applyBorder="1" applyAlignment="1">
      <alignment vertical="center"/>
    </xf>
    <xf numFmtId="14" fontId="11" fillId="0" borderId="30" xfId="0" applyNumberFormat="1" applyFon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1" fontId="11" fillId="0" borderId="31" xfId="0" applyNumberFormat="1" applyFont="1" applyBorder="1" applyAlignment="1">
      <alignment vertical="center"/>
    </xf>
    <xf numFmtId="181" fontId="11" fillId="0" borderId="30" xfId="0" applyNumberFormat="1" applyFont="1" applyBorder="1" applyAlignment="1">
      <alignment vertical="center"/>
    </xf>
    <xf numFmtId="181" fontId="11" fillId="0" borderId="29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56" fontId="0" fillId="0" borderId="10" xfId="0" applyNumberForma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F34"/>
  <sheetViews>
    <sheetView workbookViewId="0">
      <selection activeCell="C31" sqref="C31:D31"/>
    </sheetView>
  </sheetViews>
  <sheetFormatPr defaultColWidth="8.875" defaultRowHeight="13.5" x14ac:dyDescent="0.15"/>
  <cols>
    <col min="2" max="2" width="4.875" customWidth="1"/>
    <col min="3" max="3" width="11.375" style="11" customWidth="1"/>
    <col min="4" max="4" width="4.625" customWidth="1"/>
    <col min="5" max="5" width="11.875" customWidth="1"/>
    <col min="6" max="6" width="11" customWidth="1"/>
    <col min="7" max="7" width="9.5" bestFit="1" customWidth="1"/>
    <col min="8" max="8" width="9.125" customWidth="1"/>
    <col min="12" max="12" width="10.625" bestFit="1" customWidth="1"/>
  </cols>
  <sheetData>
    <row r="2" spans="2:32" s="11" customFormat="1" ht="36.75" customHeight="1" thickBot="1" x14ac:dyDescent="0.2">
      <c r="B2" s="11" t="s">
        <v>46</v>
      </c>
    </row>
    <row r="3" spans="2:32" s="11" customFormat="1" ht="16.5" customHeight="1" thickBot="1" x14ac:dyDescent="0.2">
      <c r="H3" s="48" t="s">
        <v>30</v>
      </c>
      <c r="I3" s="49"/>
      <c r="J3" s="50"/>
    </row>
    <row r="4" spans="2:32" s="11" customFormat="1" ht="14.25" thickBot="1" x14ac:dyDescent="0.2">
      <c r="B4" s="36" t="s">
        <v>26</v>
      </c>
      <c r="C4" s="37"/>
      <c r="D4" s="38"/>
      <c r="E4" s="17" t="s">
        <v>17</v>
      </c>
      <c r="F4" s="60" t="s">
        <v>23</v>
      </c>
      <c r="G4" s="61"/>
      <c r="H4" s="53" t="s">
        <v>20</v>
      </c>
      <c r="I4" s="54"/>
      <c r="J4" s="55"/>
    </row>
    <row r="5" spans="2:32" ht="27.75" customHeight="1" thickBot="1" x14ac:dyDescent="0.2">
      <c r="B5" s="36"/>
      <c r="C5" s="37"/>
      <c r="D5" s="38"/>
      <c r="E5" s="18" t="s">
        <v>15</v>
      </c>
      <c r="F5" s="58" t="s">
        <v>22</v>
      </c>
      <c r="G5" s="59"/>
      <c r="H5" s="56"/>
      <c r="I5" s="57"/>
      <c r="J5" s="52"/>
    </row>
    <row r="6" spans="2:32" ht="27.75" customHeight="1" thickBot="1" x14ac:dyDescent="0.2">
      <c r="B6" s="36" t="s">
        <v>19</v>
      </c>
      <c r="C6" s="37"/>
      <c r="D6" s="38"/>
      <c r="E6" s="44" t="s">
        <v>21</v>
      </c>
      <c r="F6" s="45"/>
      <c r="G6" s="45"/>
      <c r="H6" s="46"/>
      <c r="I6" s="46"/>
      <c r="J6" s="47"/>
    </row>
    <row r="7" spans="2:32" ht="27.75" customHeight="1" thickBot="1" x14ac:dyDescent="0.2">
      <c r="B7" s="36" t="s">
        <v>18</v>
      </c>
      <c r="C7" s="37"/>
      <c r="D7" s="38"/>
      <c r="E7" s="62" t="s">
        <v>28</v>
      </c>
      <c r="F7" s="62"/>
      <c r="G7" s="62"/>
      <c r="H7" s="62"/>
      <c r="I7" s="62"/>
      <c r="J7" s="63"/>
      <c r="K7" s="16"/>
    </row>
    <row r="8" spans="2:32" ht="27.75" customHeight="1" thickBot="1" x14ac:dyDescent="0.2">
      <c r="B8" s="66" t="s">
        <v>27</v>
      </c>
      <c r="C8" s="37"/>
      <c r="D8" s="67"/>
      <c r="E8" s="64" t="s">
        <v>24</v>
      </c>
      <c r="F8" s="64"/>
      <c r="G8" s="64"/>
      <c r="H8" s="64"/>
      <c r="I8" s="64"/>
      <c r="J8" s="65"/>
      <c r="K8" s="16"/>
    </row>
    <row r="9" spans="2:32" ht="27.75" customHeight="1" thickBot="1" x14ac:dyDescent="0.2">
      <c r="B9" s="68"/>
      <c r="C9" s="69"/>
      <c r="D9" s="70"/>
      <c r="E9" s="64" t="s">
        <v>25</v>
      </c>
      <c r="F9" s="64"/>
      <c r="G9" s="64"/>
      <c r="H9" s="64"/>
      <c r="I9" s="64"/>
      <c r="J9" s="65"/>
      <c r="K9" s="16"/>
    </row>
    <row r="10" spans="2:32" ht="27.75" customHeight="1" thickBot="1" x14ac:dyDescent="0.2">
      <c r="B10" s="39" t="s">
        <v>16</v>
      </c>
      <c r="C10" s="40"/>
      <c r="D10" s="41"/>
      <c r="E10" s="42"/>
      <c r="F10" s="42"/>
      <c r="G10" s="42"/>
      <c r="H10" s="42"/>
      <c r="I10" s="42"/>
      <c r="J10" s="43"/>
    </row>
    <row r="11" spans="2:32" ht="14.25" thickBot="1" x14ac:dyDescent="0.2">
      <c r="B11" s="16"/>
      <c r="C11" s="16"/>
    </row>
    <row r="12" spans="2:32" ht="27.75" customHeight="1" thickBot="1" x14ac:dyDescent="0.2">
      <c r="B12" s="48" t="s">
        <v>14</v>
      </c>
      <c r="C12" s="84"/>
      <c r="D12" s="85"/>
      <c r="E12" s="19"/>
    </row>
    <row r="13" spans="2:32" ht="20.25" customHeight="1" thickBot="1" x14ac:dyDescent="0.2">
      <c r="D13" s="1"/>
      <c r="E13" s="3"/>
    </row>
    <row r="14" spans="2:32" ht="18" customHeight="1" thickBot="1" x14ac:dyDescent="0.2">
      <c r="B14" s="33" t="s">
        <v>44</v>
      </c>
      <c r="C14" s="35"/>
      <c r="D14" s="100" t="s">
        <v>39</v>
      </c>
      <c r="E14" s="82" t="s">
        <v>2</v>
      </c>
      <c r="F14" s="51" t="s">
        <v>1</v>
      </c>
      <c r="G14" s="86">
        <v>42990</v>
      </c>
      <c r="H14" s="87"/>
      <c r="I14" s="86">
        <v>42991</v>
      </c>
      <c r="J14" s="87"/>
      <c r="K14" s="86">
        <v>42992</v>
      </c>
      <c r="L14" s="87"/>
      <c r="M14" s="86">
        <v>42993</v>
      </c>
      <c r="N14" s="87"/>
    </row>
    <row r="15" spans="2:32" s="11" customFormat="1" ht="23.25" thickBot="1" x14ac:dyDescent="0.2">
      <c r="B15" s="33" t="s">
        <v>38</v>
      </c>
      <c r="C15" s="35"/>
      <c r="D15" s="101"/>
      <c r="E15" s="83"/>
      <c r="F15" s="52"/>
      <c r="G15" s="24" t="s">
        <v>0</v>
      </c>
      <c r="H15" s="8" t="s">
        <v>5</v>
      </c>
      <c r="I15" s="24" t="s">
        <v>0</v>
      </c>
      <c r="J15" s="8" t="s">
        <v>5</v>
      </c>
      <c r="K15" s="24" t="s">
        <v>0</v>
      </c>
      <c r="L15" s="8" t="s">
        <v>5</v>
      </c>
      <c r="M15" s="24" t="s">
        <v>0</v>
      </c>
      <c r="N15" s="8" t="s">
        <v>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ht="15" customHeight="1" x14ac:dyDescent="0.15">
      <c r="B16" s="75" t="s">
        <v>7</v>
      </c>
      <c r="C16" s="76"/>
      <c r="D16" s="77"/>
      <c r="E16" s="97">
        <v>39122</v>
      </c>
      <c r="F16" s="90" t="str">
        <f>IF(E16="","",DATEDIF(E16,G14,"Y")&amp;"歳"&amp;DATEDIF(E16,G14,"YM")&amp;"ヶ月")</f>
        <v>10歳7ヶ月</v>
      </c>
      <c r="G16" s="25">
        <v>0.375</v>
      </c>
      <c r="H16" s="21"/>
      <c r="I16" s="20">
        <v>0.375</v>
      </c>
      <c r="J16" s="21"/>
      <c r="K16" s="25">
        <v>0.52083333333333337</v>
      </c>
      <c r="L16" s="21"/>
      <c r="M16" s="25"/>
      <c r="N16" s="21"/>
    </row>
    <row r="17" spans="2:32" ht="24" customHeight="1" x14ac:dyDescent="0.15">
      <c r="B17" s="92" t="s">
        <v>40</v>
      </c>
      <c r="C17" s="57"/>
      <c r="D17" s="34" t="s">
        <v>41</v>
      </c>
      <c r="E17" s="96"/>
      <c r="F17" s="91"/>
      <c r="G17" s="26">
        <v>0.65625</v>
      </c>
      <c r="H17" s="7">
        <f>IF(B16="","",G17-G16)</f>
        <v>0.28125</v>
      </c>
      <c r="I17" s="6">
        <v>0.70833333333333337</v>
      </c>
      <c r="J17" s="7">
        <f>IF(B16="","",I17-I16)</f>
        <v>0.33333333333333337</v>
      </c>
      <c r="K17" s="26">
        <v>0.625</v>
      </c>
      <c r="L17" s="7">
        <f>IF(B16="","",K17-K16)</f>
        <v>0.10416666666666663</v>
      </c>
      <c r="M17" s="26"/>
      <c r="N17" s="7">
        <f>IF(B16="","",M17-M16)</f>
        <v>0</v>
      </c>
    </row>
    <row r="18" spans="2:32" ht="15" customHeight="1" x14ac:dyDescent="0.15">
      <c r="B18" s="78" t="s">
        <v>8</v>
      </c>
      <c r="C18" s="79"/>
      <c r="D18" s="80"/>
      <c r="E18" s="95">
        <v>40511</v>
      </c>
      <c r="F18" s="90" t="str">
        <f>IF(E18="","",DATEDIF(E18,G14,"Y")&amp;"歳"&amp;DATEDIF(E18,G14,"YM")&amp;"ヶ月")</f>
        <v>6歳9ヶ月</v>
      </c>
      <c r="G18" s="27">
        <v>0.375</v>
      </c>
      <c r="H18" s="23"/>
      <c r="I18" s="22">
        <v>0.375</v>
      </c>
      <c r="J18" s="23"/>
      <c r="K18" s="27">
        <v>0.52083333333333337</v>
      </c>
      <c r="L18" s="23"/>
      <c r="M18" s="27"/>
      <c r="N18" s="23"/>
    </row>
    <row r="19" spans="2:32" ht="23.25" customHeight="1" x14ac:dyDescent="0.15">
      <c r="B19" s="92" t="s">
        <v>3</v>
      </c>
      <c r="C19" s="57"/>
      <c r="D19" s="34" t="s">
        <v>42</v>
      </c>
      <c r="E19" s="96"/>
      <c r="F19" s="91"/>
      <c r="G19" s="28">
        <v>0.65625</v>
      </c>
      <c r="H19" s="7">
        <f>IF(B18="","",G19-G18)</f>
        <v>0.28125</v>
      </c>
      <c r="I19" s="5">
        <v>0.70833333333333337</v>
      </c>
      <c r="J19" s="7">
        <f>IF(B18="","",I19-I18)</f>
        <v>0.33333333333333337</v>
      </c>
      <c r="K19" s="28">
        <v>0.625</v>
      </c>
      <c r="L19" s="7">
        <f>IF(B18="","",K19-K18)</f>
        <v>0.10416666666666663</v>
      </c>
      <c r="M19" s="28"/>
      <c r="N19" s="7">
        <f>IF(B18="","",M19-M18)</f>
        <v>0</v>
      </c>
    </row>
    <row r="20" spans="2:32" ht="15" customHeight="1" x14ac:dyDescent="0.15">
      <c r="B20" s="78" t="s">
        <v>9</v>
      </c>
      <c r="C20" s="79"/>
      <c r="D20" s="81"/>
      <c r="E20" s="95">
        <v>41183</v>
      </c>
      <c r="F20" s="90" t="str">
        <f>IF(E20="","",DATEDIF(E20,G14,"Y")&amp;"歳"&amp;DATEDIF(E20,G14,"YM")&amp;"ヶ月")</f>
        <v>4歳11ヶ月</v>
      </c>
      <c r="G20" s="27">
        <v>0.375</v>
      </c>
      <c r="H20" s="23"/>
      <c r="I20" s="22"/>
      <c r="J20" s="23"/>
      <c r="K20" s="27"/>
      <c r="L20" s="23"/>
      <c r="M20" s="27"/>
      <c r="N20" s="23"/>
    </row>
    <row r="21" spans="2:32" ht="24" customHeight="1" x14ac:dyDescent="0.15">
      <c r="B21" s="92" t="s">
        <v>37</v>
      </c>
      <c r="C21" s="57"/>
      <c r="D21" s="34" t="s">
        <v>41</v>
      </c>
      <c r="E21" s="96"/>
      <c r="F21" s="91"/>
      <c r="G21" s="28">
        <v>0.65625</v>
      </c>
      <c r="H21" s="7">
        <f>IF(B20="","",G21-G20)</f>
        <v>0.28125</v>
      </c>
      <c r="I21" s="5"/>
      <c r="J21" s="7">
        <f>IF(B20="","",I21-I20)</f>
        <v>0</v>
      </c>
      <c r="K21" s="28"/>
      <c r="L21" s="7">
        <f>IF(B20="","",K21-K20)</f>
        <v>0</v>
      </c>
      <c r="M21" s="28"/>
      <c r="N21" s="7">
        <f>IF(B20="","",M21-M20)</f>
        <v>0</v>
      </c>
    </row>
    <row r="22" spans="2:32" ht="15" customHeight="1" x14ac:dyDescent="0.15">
      <c r="B22" s="78"/>
      <c r="C22" s="79"/>
      <c r="D22" s="81"/>
      <c r="E22" s="88"/>
      <c r="F22" s="90" t="str">
        <f>IF(E22="","",DATEDIF(E22,G14,"Y")&amp;"歳"&amp;DATEDIF(E22,G14,"YM")&amp;"ヶ月")</f>
        <v/>
      </c>
      <c r="G22" s="27"/>
      <c r="H22" s="23"/>
      <c r="I22" s="27"/>
      <c r="J22" s="23"/>
      <c r="K22" s="27"/>
      <c r="L22" s="23"/>
      <c r="M22" s="27"/>
      <c r="N22" s="23"/>
    </row>
    <row r="23" spans="2:32" ht="24" customHeight="1" x14ac:dyDescent="0.15">
      <c r="B23" s="92"/>
      <c r="C23" s="93"/>
      <c r="D23" s="94"/>
      <c r="E23" s="89"/>
      <c r="F23" s="91"/>
      <c r="G23" s="28"/>
      <c r="H23" s="7" t="str">
        <f>IF(D22="","",G23-G22)</f>
        <v/>
      </c>
      <c r="I23" s="28"/>
      <c r="J23" s="7" t="str">
        <f>IF(F22="","",I23-I22)</f>
        <v/>
      </c>
      <c r="K23" s="28"/>
      <c r="L23" s="7" t="str">
        <f>IF(D22="","",K23-K22)</f>
        <v/>
      </c>
      <c r="M23" s="28"/>
      <c r="N23" s="7" t="str">
        <f>IF(F22="","",M23-M22)</f>
        <v/>
      </c>
    </row>
    <row r="24" spans="2:32" x14ac:dyDescent="0.15">
      <c r="D24" s="1"/>
    </row>
    <row r="25" spans="2:32" s="11" customFormat="1" ht="51" customHeight="1" x14ac:dyDescent="0.15">
      <c r="B25" s="71" t="s">
        <v>29</v>
      </c>
      <c r="C25" s="72"/>
      <c r="D25" s="73"/>
      <c r="E25" s="73"/>
      <c r="F25" s="73"/>
      <c r="G25" s="73"/>
      <c r="H25" s="73"/>
      <c r="I25" s="74"/>
    </row>
    <row r="26" spans="2:32" ht="33" customHeight="1" x14ac:dyDescent="0.15">
      <c r="B26" s="11"/>
      <c r="D26" s="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27" customHeight="1" x14ac:dyDescent="0.15">
      <c r="B27" s="11" t="s">
        <v>35</v>
      </c>
      <c r="D27" s="1"/>
    </row>
    <row r="28" spans="2:32" ht="39.75" customHeight="1" x14ac:dyDescent="0.15">
      <c r="C28" s="102" t="s">
        <v>32</v>
      </c>
      <c r="D28" s="103"/>
      <c r="E28" s="31" t="s">
        <v>33</v>
      </c>
      <c r="F28" s="12" t="s">
        <v>12</v>
      </c>
      <c r="G28" s="13" t="s">
        <v>13</v>
      </c>
      <c r="H28" s="10" t="s">
        <v>31</v>
      </c>
      <c r="I28" s="10" t="s">
        <v>6</v>
      </c>
      <c r="J28" s="10" t="s">
        <v>10</v>
      </c>
      <c r="K28" s="1" t="s">
        <v>11</v>
      </c>
    </row>
    <row r="29" spans="2:32" ht="27.75" customHeight="1" x14ac:dyDescent="0.15">
      <c r="C29" s="104">
        <f>G14</f>
        <v>42990</v>
      </c>
      <c r="D29" s="103"/>
      <c r="E29" s="32">
        <f>MAX(H17:H23)</f>
        <v>0.28125</v>
      </c>
      <c r="F29" s="2">
        <f>SUM(H16:H23)</f>
        <v>0.84375</v>
      </c>
      <c r="G29" s="9">
        <f>COUNT(G17,G19,G21,G23)</f>
        <v>3</v>
      </c>
      <c r="H29" s="14">
        <f>F29*24*600</f>
        <v>12150</v>
      </c>
      <c r="I29" s="15" t="b">
        <f>IF(E12&lt;&gt;"",F29*24*400)</f>
        <v>0</v>
      </c>
      <c r="J29" s="15">
        <f>IF(AND(E12="",G29&gt;1),(H29/G29+H29/G29*(G29-1)/600*400))</f>
        <v>9450</v>
      </c>
    </row>
    <row r="30" spans="2:32" ht="27.75" customHeight="1" x14ac:dyDescent="0.15">
      <c r="C30" s="105">
        <f>I14</f>
        <v>42991</v>
      </c>
      <c r="D30" s="103"/>
      <c r="E30" s="32">
        <f>MAX(J17:J23)</f>
        <v>0.33333333333333337</v>
      </c>
      <c r="F30" s="2">
        <f>SUM(J16:J23)</f>
        <v>0.66666666666666674</v>
      </c>
      <c r="G30" s="9">
        <f>COUNT(I17,I19,I21,I23)</f>
        <v>2</v>
      </c>
      <c r="H30" s="14">
        <f>F30*24*600</f>
        <v>9600</v>
      </c>
      <c r="I30" s="15" t="b">
        <f>IF(E12&lt;&gt;"",F30*24*400)</f>
        <v>0</v>
      </c>
      <c r="J30" s="15">
        <f>IF(AND(E12="",G30&gt;1),(H30/G30+H30/G30*(G30-1)/600*400))</f>
        <v>8000</v>
      </c>
    </row>
    <row r="31" spans="2:32" ht="27.75" customHeight="1" x14ac:dyDescent="0.15">
      <c r="C31" s="105">
        <f>K14</f>
        <v>42992</v>
      </c>
      <c r="D31" s="103"/>
      <c r="E31" s="32">
        <f>MAX(L18:L23)</f>
        <v>0.10416666666666663</v>
      </c>
      <c r="F31" s="2">
        <f>SUM(L16:L23)</f>
        <v>0.20833333333333326</v>
      </c>
      <c r="G31" s="9">
        <f>COUNT(K17,K19,K21,K23)</f>
        <v>2</v>
      </c>
      <c r="H31" s="14">
        <f>F31*24*600</f>
        <v>2999.9999999999991</v>
      </c>
      <c r="I31" s="15" t="b">
        <f>IF(E12&lt;&gt;"",F31*24*400)</f>
        <v>0</v>
      </c>
      <c r="J31" s="15">
        <f>IF(AND(E12="",G31&gt;1),(H31/G31+H31/G31*(G31-1)/600*400))</f>
        <v>2499.9999999999991</v>
      </c>
    </row>
    <row r="32" spans="2:32" ht="27.75" customHeight="1" x14ac:dyDescent="0.15">
      <c r="C32" s="106">
        <f>M14</f>
        <v>42993</v>
      </c>
      <c r="D32" s="57"/>
      <c r="E32" s="32">
        <f>MAX(N17:N23)</f>
        <v>0</v>
      </c>
      <c r="F32" s="2">
        <f>SUM(N16:N23)</f>
        <v>0</v>
      </c>
      <c r="G32" s="9">
        <f>COUNT(M17,M19,M21,M23)</f>
        <v>0</v>
      </c>
      <c r="H32" s="14">
        <f>F32*24*600</f>
        <v>0</v>
      </c>
      <c r="I32" s="15" t="b">
        <f>IF(E12&lt;&gt;"",F32*24*400)</f>
        <v>0</v>
      </c>
      <c r="J32" s="15" t="b">
        <f>IF(AND(E12="",G32&gt;1),(H32/G32+H32/G32*(G32-1)/600*400))</f>
        <v>0</v>
      </c>
      <c r="L32" s="9"/>
    </row>
    <row r="33" spans="3:10" ht="27.75" customHeight="1" x14ac:dyDescent="0.15">
      <c r="C33" s="98" t="s">
        <v>4</v>
      </c>
      <c r="D33" s="99"/>
      <c r="E33" s="29">
        <f>SUM(E29:E32)</f>
        <v>0.71875</v>
      </c>
      <c r="F33" s="29">
        <f>SUM(F29:F32)</f>
        <v>1.71875</v>
      </c>
      <c r="G33" s="4"/>
      <c r="H33" s="30">
        <f>SUM(H29:H32)</f>
        <v>24750</v>
      </c>
      <c r="I33" s="30">
        <f t="shared" ref="I33:J33" si="0">SUM(I29:I32)</f>
        <v>0</v>
      </c>
      <c r="J33" s="30">
        <f t="shared" si="0"/>
        <v>19950</v>
      </c>
    </row>
    <row r="34" spans="3:10" x14ac:dyDescent="0.15">
      <c r="C34" s="11" t="s">
        <v>34</v>
      </c>
      <c r="D34" s="11" t="s">
        <v>34</v>
      </c>
      <c r="E34" s="11"/>
      <c r="F34" s="11"/>
      <c r="G34" s="11"/>
      <c r="H34" s="14">
        <f>H33*1.08</f>
        <v>26730</v>
      </c>
      <c r="I34" s="14">
        <f>I33*1.08</f>
        <v>0</v>
      </c>
      <c r="J34" s="14">
        <f>J33*1.08</f>
        <v>21546</v>
      </c>
    </row>
  </sheetData>
  <mergeCells count="45">
    <mergeCell ref="C33:D33"/>
    <mergeCell ref="D14:D15"/>
    <mergeCell ref="B17:C17"/>
    <mergeCell ref="B19:C19"/>
    <mergeCell ref="B21:C21"/>
    <mergeCell ref="C28:D28"/>
    <mergeCell ref="C29:D29"/>
    <mergeCell ref="C30:D30"/>
    <mergeCell ref="C31:D31"/>
    <mergeCell ref="C32:D32"/>
    <mergeCell ref="B12:D12"/>
    <mergeCell ref="M14:N14"/>
    <mergeCell ref="E22:E23"/>
    <mergeCell ref="F22:F23"/>
    <mergeCell ref="B22:D22"/>
    <mergeCell ref="B23:D23"/>
    <mergeCell ref="E20:E21"/>
    <mergeCell ref="F20:F21"/>
    <mergeCell ref="I14:J14"/>
    <mergeCell ref="K14:L14"/>
    <mergeCell ref="E16:E17"/>
    <mergeCell ref="F16:F17"/>
    <mergeCell ref="G14:H14"/>
    <mergeCell ref="E18:E19"/>
    <mergeCell ref="F18:F19"/>
    <mergeCell ref="B25:I25"/>
    <mergeCell ref="B16:D16"/>
    <mergeCell ref="B18:D18"/>
    <mergeCell ref="B20:D20"/>
    <mergeCell ref="E14:E15"/>
    <mergeCell ref="H3:J3"/>
    <mergeCell ref="F14:F15"/>
    <mergeCell ref="H4:J5"/>
    <mergeCell ref="F5:G5"/>
    <mergeCell ref="F4:G4"/>
    <mergeCell ref="E7:J7"/>
    <mergeCell ref="E8:J8"/>
    <mergeCell ref="E9:J9"/>
    <mergeCell ref="B4:D5"/>
    <mergeCell ref="B10:D10"/>
    <mergeCell ref="E10:J10"/>
    <mergeCell ref="B6:D6"/>
    <mergeCell ref="B7:D7"/>
    <mergeCell ref="E6:J6"/>
    <mergeCell ref="B8:D9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portrait" cellComments="asDisplayed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L5" sqref="L5"/>
    </sheetView>
  </sheetViews>
  <sheetFormatPr defaultColWidth="8.875" defaultRowHeight="13.5" x14ac:dyDescent="0.15"/>
  <cols>
    <col min="1" max="1" width="8.875" style="11"/>
    <col min="2" max="2" width="4.875" style="11" customWidth="1"/>
    <col min="3" max="3" width="10.375" style="11" customWidth="1"/>
    <col min="4" max="4" width="3.625" style="11" customWidth="1"/>
    <col min="5" max="5" width="11.875" style="11" customWidth="1"/>
    <col min="6" max="6" width="11" style="11" customWidth="1"/>
    <col min="7" max="7" width="9.5" style="11" bestFit="1" customWidth="1"/>
    <col min="8" max="8" width="9.125" style="11" customWidth="1"/>
    <col min="9" max="11" width="8.875" style="11"/>
    <col min="12" max="12" width="10.625" style="11" bestFit="1" customWidth="1"/>
    <col min="13" max="16384" width="8.875" style="11"/>
  </cols>
  <sheetData>
    <row r="1" spans="1:14" ht="45.95" customHeight="1" x14ac:dyDescent="0.15">
      <c r="A1" s="107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36.75" customHeight="1" thickBot="1" x14ac:dyDescent="0.2">
      <c r="B2" s="11" t="s">
        <v>45</v>
      </c>
    </row>
    <row r="3" spans="1:14" ht="16.5" customHeight="1" thickBot="1" x14ac:dyDescent="0.2">
      <c r="H3" s="48" t="s">
        <v>30</v>
      </c>
      <c r="I3" s="49"/>
      <c r="J3" s="50"/>
    </row>
    <row r="4" spans="1:14" ht="14.25" thickBot="1" x14ac:dyDescent="0.2">
      <c r="B4" s="36" t="s">
        <v>26</v>
      </c>
      <c r="C4" s="37"/>
      <c r="D4" s="38"/>
      <c r="E4" s="17" t="s">
        <v>17</v>
      </c>
      <c r="F4" s="60"/>
      <c r="G4" s="61"/>
      <c r="H4" s="53"/>
      <c r="I4" s="54"/>
      <c r="J4" s="55"/>
    </row>
    <row r="5" spans="1:14" ht="27.75" customHeight="1" thickBot="1" x14ac:dyDescent="0.2">
      <c r="B5" s="36"/>
      <c r="C5" s="37"/>
      <c r="D5" s="38"/>
      <c r="E5" s="18" t="s">
        <v>15</v>
      </c>
      <c r="F5" s="58"/>
      <c r="G5" s="59"/>
      <c r="H5" s="56"/>
      <c r="I5" s="57"/>
      <c r="J5" s="52"/>
    </row>
    <row r="6" spans="1:14" ht="27.75" customHeight="1" thickBot="1" x14ac:dyDescent="0.2">
      <c r="B6" s="36" t="s">
        <v>43</v>
      </c>
      <c r="C6" s="37"/>
      <c r="D6" s="38"/>
      <c r="E6" s="44"/>
      <c r="F6" s="45"/>
      <c r="G6" s="45"/>
      <c r="H6" s="46"/>
      <c r="I6" s="46"/>
      <c r="J6" s="47"/>
    </row>
    <row r="7" spans="1:14" ht="27.75" customHeight="1" thickBot="1" x14ac:dyDescent="0.2">
      <c r="B7" s="36" t="s">
        <v>18</v>
      </c>
      <c r="C7" s="37"/>
      <c r="D7" s="38"/>
      <c r="E7" s="62"/>
      <c r="F7" s="62"/>
      <c r="G7" s="62"/>
      <c r="H7" s="62"/>
      <c r="I7" s="62"/>
      <c r="J7" s="63"/>
      <c r="K7" s="16"/>
    </row>
    <row r="8" spans="1:14" ht="27.75" customHeight="1" thickBot="1" x14ac:dyDescent="0.2">
      <c r="B8" s="66" t="s">
        <v>27</v>
      </c>
      <c r="C8" s="37"/>
      <c r="D8" s="67"/>
      <c r="E8" s="64"/>
      <c r="F8" s="64"/>
      <c r="G8" s="64"/>
      <c r="H8" s="64"/>
      <c r="I8" s="64"/>
      <c r="J8" s="65"/>
      <c r="K8" s="16"/>
    </row>
    <row r="9" spans="1:14" ht="27.75" customHeight="1" thickBot="1" x14ac:dyDescent="0.2">
      <c r="B9" s="68"/>
      <c r="C9" s="69"/>
      <c r="D9" s="70"/>
      <c r="E9" s="64"/>
      <c r="F9" s="64"/>
      <c r="G9" s="64"/>
      <c r="H9" s="64"/>
      <c r="I9" s="64"/>
      <c r="J9" s="65"/>
      <c r="K9" s="16"/>
    </row>
    <row r="10" spans="1:14" ht="27.75" customHeight="1" thickBot="1" x14ac:dyDescent="0.2">
      <c r="B10" s="39" t="s">
        <v>16</v>
      </c>
      <c r="C10" s="40"/>
      <c r="D10" s="41"/>
      <c r="E10" s="42"/>
      <c r="F10" s="42"/>
      <c r="G10" s="42"/>
      <c r="H10" s="42"/>
      <c r="I10" s="42"/>
      <c r="J10" s="43"/>
    </row>
    <row r="11" spans="1:14" ht="14.25" thickBot="1" x14ac:dyDescent="0.2">
      <c r="B11" s="16"/>
      <c r="C11" s="16"/>
    </row>
    <row r="12" spans="1:14" ht="27.75" customHeight="1" thickBot="1" x14ac:dyDescent="0.2">
      <c r="B12" s="48" t="s">
        <v>14</v>
      </c>
      <c r="C12" s="84"/>
      <c r="D12" s="85"/>
      <c r="E12" s="19"/>
    </row>
    <row r="13" spans="1:14" ht="20.25" customHeight="1" thickBot="1" x14ac:dyDescent="0.2">
      <c r="D13" s="1"/>
      <c r="E13" s="3"/>
    </row>
    <row r="14" spans="1:14" ht="18" customHeight="1" thickBot="1" x14ac:dyDescent="0.2">
      <c r="B14" s="33" t="s">
        <v>44</v>
      </c>
      <c r="C14" s="35"/>
      <c r="D14" s="100" t="s">
        <v>39</v>
      </c>
      <c r="E14" s="82" t="s">
        <v>2</v>
      </c>
      <c r="F14" s="51" t="s">
        <v>1</v>
      </c>
      <c r="G14" s="86"/>
      <c r="H14" s="87"/>
      <c r="I14" s="86"/>
      <c r="J14" s="87"/>
      <c r="K14" s="86"/>
      <c r="L14" s="87"/>
      <c r="M14" s="86"/>
      <c r="N14" s="87"/>
    </row>
    <row r="15" spans="1:14" ht="23.25" thickBot="1" x14ac:dyDescent="0.2">
      <c r="B15" s="33" t="s">
        <v>38</v>
      </c>
      <c r="C15" s="35"/>
      <c r="D15" s="101"/>
      <c r="E15" s="83"/>
      <c r="F15" s="52"/>
      <c r="G15" s="24" t="s">
        <v>0</v>
      </c>
      <c r="H15" s="8" t="s">
        <v>5</v>
      </c>
      <c r="I15" s="24" t="s">
        <v>0</v>
      </c>
      <c r="J15" s="8" t="s">
        <v>5</v>
      </c>
      <c r="K15" s="24" t="s">
        <v>0</v>
      </c>
      <c r="L15" s="8" t="s">
        <v>5</v>
      </c>
      <c r="M15" s="24" t="s">
        <v>0</v>
      </c>
      <c r="N15" s="8" t="s">
        <v>5</v>
      </c>
    </row>
    <row r="16" spans="1:14" ht="15" customHeight="1" x14ac:dyDescent="0.15">
      <c r="B16" s="75"/>
      <c r="C16" s="76"/>
      <c r="D16" s="77"/>
      <c r="E16" s="97"/>
      <c r="F16" s="90" t="str">
        <f>IF(E16="","",DATEDIF(E16,G14,"Y")&amp;"歳"&amp;DATEDIF(E16,G14,"YM")&amp;"ヶ月")</f>
        <v/>
      </c>
      <c r="G16" s="25"/>
      <c r="H16" s="21"/>
      <c r="I16" s="20"/>
      <c r="J16" s="21"/>
      <c r="K16" s="25"/>
      <c r="L16" s="21"/>
      <c r="M16" s="25"/>
      <c r="N16" s="21"/>
    </row>
    <row r="17" spans="2:14" ht="24" customHeight="1" x14ac:dyDescent="0.15">
      <c r="B17" s="92"/>
      <c r="C17" s="57"/>
      <c r="D17" s="34"/>
      <c r="E17" s="96"/>
      <c r="F17" s="91"/>
      <c r="G17" s="26"/>
      <c r="H17" s="7" t="str">
        <f>IF(B16="","",G17-G16)</f>
        <v/>
      </c>
      <c r="I17" s="6"/>
      <c r="J17" s="7" t="str">
        <f>IF(B16="","",I17-I16)</f>
        <v/>
      </c>
      <c r="K17" s="26"/>
      <c r="L17" s="7" t="str">
        <f>IF(B16="","",K17-K16)</f>
        <v/>
      </c>
      <c r="M17" s="26"/>
      <c r="N17" s="7" t="str">
        <f>IF(B16="","",M17-M16)</f>
        <v/>
      </c>
    </row>
    <row r="18" spans="2:14" ht="15" customHeight="1" x14ac:dyDescent="0.15">
      <c r="B18" s="78"/>
      <c r="C18" s="79"/>
      <c r="D18" s="80"/>
      <c r="E18" s="95"/>
      <c r="F18" s="90" t="str">
        <f>IF(E18="","",DATEDIF(E18,G14,"Y")&amp;"歳"&amp;DATEDIF(E18,G14,"YM")&amp;"ヶ月")</f>
        <v/>
      </c>
      <c r="G18" s="27"/>
      <c r="H18" s="23"/>
      <c r="I18" s="22"/>
      <c r="J18" s="23"/>
      <c r="K18" s="27"/>
      <c r="L18" s="23"/>
      <c r="M18" s="27"/>
      <c r="N18" s="23"/>
    </row>
    <row r="19" spans="2:14" ht="23.25" customHeight="1" x14ac:dyDescent="0.15">
      <c r="B19" s="92"/>
      <c r="C19" s="57"/>
      <c r="D19" s="34"/>
      <c r="E19" s="96"/>
      <c r="F19" s="91"/>
      <c r="G19" s="28"/>
      <c r="H19" s="7" t="str">
        <f>IF(B18="","",G19-G18)</f>
        <v/>
      </c>
      <c r="I19" s="5"/>
      <c r="J19" s="7" t="str">
        <f>IF(B18="","",I19-I18)</f>
        <v/>
      </c>
      <c r="K19" s="28"/>
      <c r="L19" s="7" t="str">
        <f>IF(B18="","",K19-K18)</f>
        <v/>
      </c>
      <c r="M19" s="28"/>
      <c r="N19" s="7" t="str">
        <f>IF(B18="","",M19-M18)</f>
        <v/>
      </c>
    </row>
    <row r="20" spans="2:14" ht="15" customHeight="1" x14ac:dyDescent="0.15">
      <c r="B20" s="78"/>
      <c r="C20" s="79"/>
      <c r="D20" s="81"/>
      <c r="E20" s="95"/>
      <c r="F20" s="90" t="str">
        <f>IF(E20="","",DATEDIF(E20,G14,"Y")&amp;"歳"&amp;DATEDIF(E20,G14,"YM")&amp;"ヶ月")</f>
        <v/>
      </c>
      <c r="G20" s="27"/>
      <c r="H20" s="23"/>
      <c r="I20" s="22"/>
      <c r="J20" s="23"/>
      <c r="K20" s="27"/>
      <c r="L20" s="23"/>
      <c r="M20" s="27"/>
      <c r="N20" s="23"/>
    </row>
    <row r="21" spans="2:14" ht="24" customHeight="1" x14ac:dyDescent="0.15">
      <c r="B21" s="92"/>
      <c r="C21" s="57"/>
      <c r="D21" s="34"/>
      <c r="E21" s="96"/>
      <c r="F21" s="91"/>
      <c r="G21" s="28"/>
      <c r="H21" s="7" t="str">
        <f>IF(B20="","",G21-G20)</f>
        <v/>
      </c>
      <c r="I21" s="5"/>
      <c r="J21" s="7" t="str">
        <f>IF(B20="","",I21-I20)</f>
        <v/>
      </c>
      <c r="K21" s="28"/>
      <c r="L21" s="7" t="str">
        <f>IF(B20="","",K21-K20)</f>
        <v/>
      </c>
      <c r="M21" s="28"/>
      <c r="N21" s="7" t="str">
        <f>IF(B20="","",M21-M20)</f>
        <v/>
      </c>
    </row>
    <row r="22" spans="2:14" ht="15" customHeight="1" x14ac:dyDescent="0.15">
      <c r="B22" s="78"/>
      <c r="C22" s="79"/>
      <c r="D22" s="81"/>
      <c r="E22" s="88"/>
      <c r="F22" s="90" t="str">
        <f>IF(E22="","",DATEDIF(E22,G14,"Y")&amp;"歳"&amp;DATEDIF(E22,G14,"YM")&amp;"ヶ月")</f>
        <v/>
      </c>
      <c r="G22" s="27"/>
      <c r="H22" s="23"/>
      <c r="I22" s="27"/>
      <c r="J22" s="23"/>
      <c r="K22" s="27"/>
      <c r="L22" s="23"/>
      <c r="M22" s="27"/>
      <c r="N22" s="23"/>
    </row>
    <row r="23" spans="2:14" ht="24" customHeight="1" x14ac:dyDescent="0.15">
      <c r="B23" s="92"/>
      <c r="C23" s="93"/>
      <c r="D23" s="94"/>
      <c r="E23" s="89"/>
      <c r="F23" s="91"/>
      <c r="G23" s="28"/>
      <c r="H23" s="7" t="str">
        <f>IF(D22="","",G23-G22)</f>
        <v/>
      </c>
      <c r="I23" s="28"/>
      <c r="J23" s="7" t="str">
        <f>IF(F22="","",I23-I22)</f>
        <v/>
      </c>
      <c r="K23" s="28"/>
      <c r="L23" s="7" t="str">
        <f>IF(D22="","",K23-K22)</f>
        <v/>
      </c>
      <c r="M23" s="28"/>
      <c r="N23" s="7" t="str">
        <f>IF(F22="","",M23-M22)</f>
        <v/>
      </c>
    </row>
    <row r="24" spans="2:14" x14ac:dyDescent="0.15">
      <c r="D24" s="1"/>
    </row>
    <row r="25" spans="2:14" ht="51" customHeight="1" x14ac:dyDescent="0.15">
      <c r="B25" s="71" t="s">
        <v>29</v>
      </c>
      <c r="C25" s="72"/>
      <c r="D25" s="73"/>
      <c r="E25" s="73"/>
      <c r="F25" s="73"/>
      <c r="G25" s="73"/>
      <c r="H25" s="73"/>
      <c r="I25" s="74"/>
    </row>
    <row r="26" spans="2:14" ht="33" customHeight="1" x14ac:dyDescent="0.15">
      <c r="D26" s="1"/>
    </row>
    <row r="27" spans="2:14" ht="27" customHeight="1" x14ac:dyDescent="0.15">
      <c r="B27" s="11" t="s">
        <v>36</v>
      </c>
      <c r="D27" s="1"/>
    </row>
    <row r="28" spans="2:14" ht="39.75" customHeight="1" x14ac:dyDescent="0.15">
      <c r="C28" s="102" t="s">
        <v>32</v>
      </c>
      <c r="D28" s="103"/>
      <c r="E28" s="31" t="s">
        <v>33</v>
      </c>
      <c r="F28" s="12" t="s">
        <v>12</v>
      </c>
      <c r="G28" s="13" t="s">
        <v>13</v>
      </c>
      <c r="H28" s="10" t="s">
        <v>31</v>
      </c>
      <c r="I28" s="10" t="s">
        <v>6</v>
      </c>
      <c r="J28" s="10" t="s">
        <v>10</v>
      </c>
      <c r="K28" s="1" t="s">
        <v>11</v>
      </c>
    </row>
    <row r="29" spans="2:14" ht="27.75" customHeight="1" x14ac:dyDescent="0.15">
      <c r="C29" s="104">
        <f>G14</f>
        <v>0</v>
      </c>
      <c r="D29" s="103"/>
      <c r="E29" s="32">
        <f>MAX(H17:H23)</f>
        <v>0</v>
      </c>
      <c r="F29" s="2">
        <f>SUM(H16:H23)</f>
        <v>0</v>
      </c>
      <c r="G29" s="9">
        <f>COUNT(G17,G19,G21,G23)</f>
        <v>0</v>
      </c>
      <c r="H29" s="14">
        <f>F29*24*600</f>
        <v>0</v>
      </c>
      <c r="I29" s="15" t="b">
        <f>IF(E12&lt;&gt;"",F29*24*400)</f>
        <v>0</v>
      </c>
      <c r="J29" s="15" t="b">
        <f>IF(AND(E12="",G29&gt;1),(H29/G29+H29/G29*(G29-1)/600*400))</f>
        <v>0</v>
      </c>
    </row>
    <row r="30" spans="2:14" ht="27.75" customHeight="1" x14ac:dyDescent="0.15">
      <c r="C30" s="105">
        <f>I14</f>
        <v>0</v>
      </c>
      <c r="D30" s="103"/>
      <c r="E30" s="32">
        <f>MAX(J17:J23)</f>
        <v>0</v>
      </c>
      <c r="F30" s="2">
        <f>SUM(J16:J23)</f>
        <v>0</v>
      </c>
      <c r="G30" s="9">
        <f>COUNT(I17,I19,I21,I23)</f>
        <v>0</v>
      </c>
      <c r="H30" s="14">
        <f>F30*24*600</f>
        <v>0</v>
      </c>
      <c r="I30" s="15" t="b">
        <f>IF(E12&lt;&gt;"",F30*24*400)</f>
        <v>0</v>
      </c>
      <c r="J30" s="15" t="b">
        <f>IF(AND(E12="",G30&gt;1),(H30/G30+H30/G30*(G30-1)/600*400))</f>
        <v>0</v>
      </c>
    </row>
    <row r="31" spans="2:14" ht="27.75" customHeight="1" x14ac:dyDescent="0.15">
      <c r="C31" s="105">
        <f>K14</f>
        <v>0</v>
      </c>
      <c r="D31" s="103"/>
      <c r="E31" s="32">
        <f>MAX(L18:L23)</f>
        <v>0</v>
      </c>
      <c r="F31" s="2">
        <f>SUM(L16:L23)</f>
        <v>0</v>
      </c>
      <c r="G31" s="9">
        <f>COUNT(K17,K19,K21,K23)</f>
        <v>0</v>
      </c>
      <c r="H31" s="14">
        <f>F31*24*600</f>
        <v>0</v>
      </c>
      <c r="I31" s="15" t="b">
        <f>IF(E12&lt;&gt;"",F31*24*400)</f>
        <v>0</v>
      </c>
      <c r="J31" s="15" t="b">
        <f>IF(AND(E12="",G31&gt;1),(H31/G31+H31/G31*(G31-1)/600*400))</f>
        <v>0</v>
      </c>
    </row>
    <row r="32" spans="2:14" ht="27.75" customHeight="1" x14ac:dyDescent="0.15">
      <c r="C32" s="106">
        <f>M14</f>
        <v>0</v>
      </c>
      <c r="D32" s="57"/>
      <c r="E32" s="32">
        <f>MAX(N17:N23)</f>
        <v>0</v>
      </c>
      <c r="F32" s="2">
        <f>SUM(N16:N23)</f>
        <v>0</v>
      </c>
      <c r="G32" s="9">
        <f>COUNT(M17,M19,M21,M23)</f>
        <v>0</v>
      </c>
      <c r="H32" s="14">
        <f>F32*24*600</f>
        <v>0</v>
      </c>
      <c r="I32" s="15" t="b">
        <f>IF(E12&lt;&gt;"",F32*24*400)</f>
        <v>0</v>
      </c>
      <c r="J32" s="15" t="b">
        <f>IF(AND(E12="",G32&gt;1),(H32/G32+H32/G32*(G32-1)/600*400))</f>
        <v>0</v>
      </c>
      <c r="L32" s="9"/>
    </row>
    <row r="33" spans="3:10" ht="27.75" customHeight="1" x14ac:dyDescent="0.15">
      <c r="C33" s="98" t="s">
        <v>4</v>
      </c>
      <c r="D33" s="99"/>
      <c r="E33" s="29">
        <f>SUM(E29:E32)</f>
        <v>0</v>
      </c>
      <c r="F33" s="29">
        <f>SUM(F29:F32)</f>
        <v>0</v>
      </c>
      <c r="G33" s="4"/>
      <c r="H33" s="30">
        <f>SUM(H29:H32)</f>
        <v>0</v>
      </c>
      <c r="I33" s="30">
        <f t="shared" ref="I33:J33" si="0">SUM(I29:I32)</f>
        <v>0</v>
      </c>
      <c r="J33" s="30">
        <f t="shared" si="0"/>
        <v>0</v>
      </c>
    </row>
    <row r="34" spans="3:10" ht="32.1" customHeight="1" x14ac:dyDescent="0.15">
      <c r="D34" s="11" t="s">
        <v>34</v>
      </c>
      <c r="H34" s="14">
        <f>H33*1.08</f>
        <v>0</v>
      </c>
      <c r="I34" s="14">
        <f t="shared" ref="I34:J34" si="1">I33*1.08</f>
        <v>0</v>
      </c>
      <c r="J34" s="14">
        <f t="shared" si="1"/>
        <v>0</v>
      </c>
    </row>
  </sheetData>
  <mergeCells count="46">
    <mergeCell ref="C33:D33"/>
    <mergeCell ref="D14:D15"/>
    <mergeCell ref="B17:C17"/>
    <mergeCell ref="B19:C19"/>
    <mergeCell ref="B21:C21"/>
    <mergeCell ref="C28:D28"/>
    <mergeCell ref="C29:D29"/>
    <mergeCell ref="C30:D30"/>
    <mergeCell ref="C31:D31"/>
    <mergeCell ref="C32:D32"/>
    <mergeCell ref="B25:I25"/>
    <mergeCell ref="F18:F19"/>
    <mergeCell ref="B20:D20"/>
    <mergeCell ref="E20:E21"/>
    <mergeCell ref="F20:F21"/>
    <mergeCell ref="G14:H14"/>
    <mergeCell ref="A1:N1"/>
    <mergeCell ref="B22:D22"/>
    <mergeCell ref="E22:E23"/>
    <mergeCell ref="F22:F23"/>
    <mergeCell ref="B23:D23"/>
    <mergeCell ref="K14:L14"/>
    <mergeCell ref="M14:N14"/>
    <mergeCell ref="B16:D16"/>
    <mergeCell ref="E16:E17"/>
    <mergeCell ref="F16:F17"/>
    <mergeCell ref="I14:J14"/>
    <mergeCell ref="B12:D12"/>
    <mergeCell ref="E14:E15"/>
    <mergeCell ref="F14:F15"/>
    <mergeCell ref="B18:D18"/>
    <mergeCell ref="E18:E19"/>
    <mergeCell ref="B10:D10"/>
    <mergeCell ref="E10:J10"/>
    <mergeCell ref="H3:J3"/>
    <mergeCell ref="B4:D5"/>
    <mergeCell ref="F4:G4"/>
    <mergeCell ref="H4:J5"/>
    <mergeCell ref="F5:G5"/>
    <mergeCell ref="B6:D6"/>
    <mergeCell ref="E6:J6"/>
    <mergeCell ref="B7:D7"/>
    <mergeCell ref="E7:J7"/>
    <mergeCell ref="B8:D9"/>
    <mergeCell ref="E8:J8"/>
    <mergeCell ref="E9:J9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cellComments="asDisplayed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記入用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kawachi</dc:creator>
  <cp:lastModifiedBy>山口 祐子</cp:lastModifiedBy>
  <cp:lastPrinted>2013-06-07T07:56:12Z</cp:lastPrinted>
  <dcterms:created xsi:type="dcterms:W3CDTF">2013-06-06T05:26:19Z</dcterms:created>
  <dcterms:modified xsi:type="dcterms:W3CDTF">2017-07-07T04:56:03Z</dcterms:modified>
</cp:coreProperties>
</file>