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T:\WEB\takuji\2018Atus\"/>
    </mc:Choice>
  </mc:AlternateContent>
  <bookViews>
    <workbookView xWindow="930" yWindow="0" windowWidth="17070" windowHeight="14085" activeTab="1" xr2:uid="{00000000-000D-0000-FFFF-FFFF00000000}"/>
  </bookViews>
  <sheets>
    <sheet name="見本" sheetId="1" r:id="rId1"/>
    <sheet name="記入用" sheetId="3" r:id="rId2"/>
  </sheets>
  <definedNames>
    <definedName name="_xlnm.Print_Area" localSheetId="1">記入用!$A$1:$O$44</definedName>
  </definedNames>
  <calcPr calcId="171027" concurrentCalc="0"/>
</workbook>
</file>

<file path=xl/calcChain.xml><?xml version="1.0" encoding="utf-8"?>
<calcChain xmlns="http://schemas.openxmlformats.org/spreadsheetml/2006/main">
  <c r="G14" i="3" l="1"/>
  <c r="F16" i="3"/>
  <c r="M14" i="3"/>
  <c r="K14" i="3"/>
  <c r="I14" i="3"/>
  <c r="C32" i="3"/>
  <c r="C31" i="3"/>
  <c r="C30" i="3"/>
  <c r="C29" i="1"/>
  <c r="C32" i="1"/>
  <c r="C31" i="1"/>
  <c r="C30" i="1"/>
  <c r="I29" i="3"/>
  <c r="I30" i="3"/>
  <c r="I31" i="3"/>
  <c r="I32" i="3"/>
  <c r="I33" i="3"/>
  <c r="I34" i="3"/>
  <c r="G29" i="3"/>
  <c r="J29" i="3"/>
  <c r="G30" i="3"/>
  <c r="J30" i="3"/>
  <c r="G31" i="3"/>
  <c r="J31" i="3"/>
  <c r="G32" i="3"/>
  <c r="J32" i="3"/>
  <c r="J33" i="3"/>
  <c r="J34" i="3"/>
  <c r="I30" i="1"/>
  <c r="I29" i="1"/>
  <c r="I31" i="1"/>
  <c r="I32" i="1"/>
  <c r="I33" i="1"/>
  <c r="I34" i="1"/>
  <c r="F22" i="1"/>
  <c r="N23" i="1"/>
  <c r="J17" i="1"/>
  <c r="J19" i="1"/>
  <c r="J21" i="1"/>
  <c r="G30" i="1"/>
  <c r="G32" i="1"/>
  <c r="J32" i="1"/>
  <c r="G29" i="1"/>
  <c r="H17" i="1"/>
  <c r="H19" i="1"/>
  <c r="H21" i="1"/>
  <c r="H23" i="1"/>
  <c r="F29" i="1"/>
  <c r="H29" i="1"/>
  <c r="J29" i="1"/>
  <c r="G31" i="1"/>
  <c r="L17" i="1"/>
  <c r="L19" i="1"/>
  <c r="L21" i="1"/>
  <c r="L23" i="1"/>
  <c r="F31" i="1"/>
  <c r="H31" i="1"/>
  <c r="J31" i="1"/>
  <c r="N17" i="1"/>
  <c r="N19" i="1"/>
  <c r="N21" i="1"/>
  <c r="H17" i="3"/>
  <c r="H19" i="3"/>
  <c r="H21" i="3"/>
  <c r="H23" i="3"/>
  <c r="F29" i="3"/>
  <c r="H29" i="3"/>
  <c r="J17" i="3"/>
  <c r="J19" i="3"/>
  <c r="J21" i="3"/>
  <c r="J23" i="3"/>
  <c r="L17" i="3"/>
  <c r="L19" i="3"/>
  <c r="L21" i="3"/>
  <c r="L23" i="3"/>
  <c r="F31" i="3"/>
  <c r="H31" i="3"/>
  <c r="N17" i="3"/>
  <c r="N19" i="3"/>
  <c r="N21" i="3"/>
  <c r="E31" i="3"/>
  <c r="E29" i="1"/>
  <c r="E31" i="1"/>
  <c r="F16" i="1"/>
  <c r="F20" i="1"/>
  <c r="F18" i="1"/>
  <c r="E29" i="3"/>
  <c r="F30" i="3"/>
  <c r="E30" i="3"/>
  <c r="N23" i="3"/>
  <c r="E32" i="1"/>
  <c r="F32" i="1"/>
  <c r="H32" i="1"/>
  <c r="J23" i="1"/>
  <c r="H30" i="3"/>
  <c r="F32" i="3"/>
  <c r="H32" i="3"/>
  <c r="E32" i="3"/>
  <c r="E33" i="3"/>
  <c r="E30" i="1"/>
  <c r="E33" i="1"/>
  <c r="F30" i="1"/>
  <c r="H33" i="3"/>
  <c r="H34" i="3"/>
  <c r="F33" i="3"/>
  <c r="H30" i="1"/>
  <c r="F33" i="1"/>
  <c r="H33" i="1"/>
  <c r="H34" i="1"/>
  <c r="J30" i="1"/>
  <c r="J33" i="1"/>
  <c r="J34" i="1"/>
  <c r="C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kawachi</author>
  </authors>
  <commentList>
    <comment ref="E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H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2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山口 祐子</author>
    <author>kawachi</author>
  </authors>
  <commentList>
    <comment ref="E9" authorId="0" shapeId="0" xr:uid="{C49C8C74-393F-414E-A51A-8ADF73B222F4}">
      <text>
        <r>
          <rPr>
            <sz val="9"/>
            <color indexed="81"/>
            <rFont val="MS P ゴシック"/>
            <family val="3"/>
            <charset val="128"/>
          </rPr>
          <t xml:space="preserve">会期中使用可能な番号。できれば複数。
</t>
        </r>
      </text>
    </comment>
    <comment ref="E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割引対象の場合は◯を記入</t>
        </r>
      </text>
    </comment>
    <comment ref="F14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14" authorId="0" shapeId="0" xr:uid="{FD390C9D-761D-493B-9550-A4281477DB0D}">
      <text>
        <r>
          <rPr>
            <sz val="9"/>
            <color indexed="81"/>
            <rFont val="MS P ゴシック"/>
            <family val="3"/>
            <charset val="128"/>
          </rPr>
          <t>3日目午前中は「総合講演」です。</t>
        </r>
      </text>
    </comment>
    <comment ref="H15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I28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<sst xmlns="http://schemas.openxmlformats.org/spreadsheetml/2006/main" count="96" uniqueCount="57">
  <si>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</si>
  <si>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</si>
  <si>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</si>
  <si>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</si>
  <si>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</si>
  <si>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</si>
  <si>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</si>
  <si>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</si>
  <si>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</si>
  <si>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</si>
  <si>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</si>
  <si>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</si>
  <si>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</si>
  <si>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</si>
  <si>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</si>
  <si>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6" type="Hiragana"/>
  </si>
  <si>
    <t>メールアドレス</t>
    <phoneticPr fontId="4"/>
  </si>
  <si>
    <t>フリガナ</t>
    <phoneticPr fontId="4"/>
  </si>
  <si>
    <t>お子様の住所（保険用）</t>
    <rPh sb="1" eb="3">
      <t>コサマ</t>
    </rPh>
    <rPh sb="4" eb="6">
      <t>ジュウショ</t>
    </rPh>
    <rPh sb="7" eb="10">
      <t>ホケンヨウ</t>
    </rPh>
    <phoneticPr fontId="4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</si>
  <si>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4"/>
  </si>
  <si>
    <t>社団法人・日本物理学会　</t>
    <phoneticPr fontId="1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</si>
  <si>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</si>
  <si>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</si>
  <si>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</si>
  <si>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4"/>
  </si>
  <si>
    <t>②　080-++++-xxxx  (理科　学）</t>
    <rPh sb="18" eb="20">
      <t>リカ</t>
    </rPh>
    <rPh sb="21" eb="22">
      <t>マナブ</t>
    </rPh>
    <phoneticPr fontId="4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</si>
  <si>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4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</si>
  <si>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4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</si>
  <si>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</si>
  <si>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</si>
  <si>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</si>
  <si>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</si>
  <si>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</si>
  <si>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</si>
  <si>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</si>
  <si>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</si>
  <si>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</si>
  <si>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</si>
  <si>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</si>
  <si>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</si>
  <si>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</si>
  <si>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</si>
  <si>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</si>
  <si>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保護者所属先　　　　　　　             住所・電話番号</t>
    <rPh sb="0" eb="3">
      <t>ホゴシャ</t>
    </rPh>
    <rPh sb="3" eb="6">
      <t>ショゾクサキ</t>
    </rPh>
    <rPh sb="26" eb="28">
      <t>ジュウショ</t>
    </rPh>
    <rPh sb="29" eb="33">
      <t>デンワバンゴウ</t>
    </rPh>
    <phoneticPr fontId="4"/>
  </si>
  <si>
    <t>フリガナ</t>
    <phoneticPr fontId="1"/>
  </si>
  <si>
    <t>見本をご確認の上、オレンジ枠部分に記入し、添付・送付ください。</t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21" eb="23">
      <t>テンプ</t>
    </rPh>
    <rPh sb="24" eb="26">
      <t>ソウフ</t>
    </rPh>
    <phoneticPr fontId="1"/>
  </si>
  <si>
    <t>オレンジ枠部分に記入し、添付・送付ください。</t>
    <rPh sb="4" eb="5">
      <t>ワク</t>
    </rPh>
    <rPh sb="5" eb="7">
      <t>ブブン</t>
    </rPh>
    <rPh sb="8" eb="10">
      <t>キニュウ</t>
    </rPh>
    <rPh sb="12" eb="14">
      <t>テンプ</t>
    </rPh>
    <rPh sb="15" eb="17">
      <t>ソウフ</t>
    </rPh>
    <phoneticPr fontId="1"/>
  </si>
  <si>
    <t>託児料は会期終了後、学会事務局よりご連絡します。請求料金は実際の利用時間で計算されます。</t>
  </si>
  <si>
    <t>ポスドク、学生の方はポスドク・学生割引が適用されます。</t>
    <rPh sb="5" eb="7">
      <t>ガクセイ</t>
    </rPh>
    <rPh sb="8" eb="9">
      <t>カタ</t>
    </rPh>
    <rPh sb="15" eb="17">
      <t>ガクセイ</t>
    </rPh>
    <rPh sb="17" eb="19">
      <t>ワリビキ</t>
    </rPh>
    <rPh sb="20" eb="22">
      <t>テキヨウ</t>
    </rPh>
    <phoneticPr fontId="1"/>
  </si>
  <si>
    <t>提出先</t>
    <rPh sb="0" eb="2">
      <t>テイシュツ</t>
    </rPh>
    <rPh sb="2" eb="3">
      <t>サキ</t>
    </rPh>
    <phoneticPr fontId="1"/>
  </si>
  <si>
    <r>
      <t>当日のお子様の状態、保護者の在会場等を記入した「問診票」（申込ページからダウンロード）につきましては、</t>
    </r>
    <r>
      <rPr>
        <sz val="11"/>
        <color indexed="10"/>
        <rFont val="ＭＳ Ｐゴシック"/>
        <family val="3"/>
        <charset val="128"/>
      </rPr>
      <t>毎回</t>
    </r>
    <r>
      <rPr>
        <sz val="11"/>
        <rFont val="ＭＳ Ｐゴシック"/>
        <family val="3"/>
        <charset val="128"/>
      </rPr>
      <t>ご提出いただきますよう、お願い致します。</t>
    </r>
    <rPh sb="4" eb="6">
      <t>コサマ</t>
    </rPh>
    <rPh sb="7" eb="9">
      <t>ジョウタイ</t>
    </rPh>
    <rPh sb="24" eb="26">
      <t>モンシン</t>
    </rPh>
    <rPh sb="26" eb="27">
      <t>ヒョウ</t>
    </rPh>
    <rPh sb="54" eb="56">
      <t>テイシュツ</t>
    </rPh>
    <rPh sb="66" eb="67">
      <t>ネガ</t>
    </rPh>
    <rPh sb="68" eb="69">
      <t>イタ</t>
    </rPh>
    <phoneticPr fontId="1"/>
  </si>
  <si>
    <t>申込み用紙が届いた時点で受付となり、お返事をメールにて送らせていただきます。ただし、業務時間・日との関係でお返事が遅れることもあります。ご了承ください。</t>
    <rPh sb="0" eb="2">
      <t>モウシコ</t>
    </rPh>
    <rPh sb="3" eb="5">
      <t>ヨウシ</t>
    </rPh>
    <rPh sb="6" eb="7">
      <t>トド</t>
    </rPh>
    <rPh sb="9" eb="11">
      <t>ジテン</t>
    </rPh>
    <rPh sb="12" eb="14">
      <t>ウケツケ</t>
    </rPh>
    <rPh sb="19" eb="21">
      <t>ヘンジ</t>
    </rPh>
    <rPh sb="27" eb="28">
      <t>オク</t>
    </rPh>
    <rPh sb="42" eb="44">
      <t>ギョウム</t>
    </rPh>
    <rPh sb="44" eb="46">
      <t>ジカン</t>
    </rPh>
    <rPh sb="47" eb="48">
      <t>ヒ</t>
    </rPh>
    <rPh sb="50" eb="52">
      <t>カンケイ</t>
    </rPh>
    <rPh sb="54" eb="56">
      <t>ヘンジ</t>
    </rPh>
    <rPh sb="57" eb="58">
      <t>オク</t>
    </rPh>
    <rPh sb="69" eb="71">
      <t>リョウショウ</t>
    </rPh>
    <phoneticPr fontId="1"/>
  </si>
  <si>
    <r>
      <t>日本物理学会 第73回年次大会（2018年）</t>
    </r>
    <r>
      <rPr>
        <u/>
        <sz val="11"/>
        <color indexed="8"/>
        <rFont val="ＭＳ Ｐゴシック"/>
        <family val="3"/>
        <charset val="128"/>
      </rPr>
      <t>　託児室申込書　（東京理科学会場用）</t>
    </r>
    <rPh sb="7" eb="8">
      <t>ダイ</t>
    </rPh>
    <rPh sb="10" eb="11">
      <t>カイ</t>
    </rPh>
    <rPh sb="11" eb="15">
      <t>ネ</t>
    </rPh>
    <rPh sb="20" eb="21">
      <t>ネン</t>
    </rPh>
    <rPh sb="23" eb="26">
      <t>タクジシツ</t>
    </rPh>
    <rPh sb="31" eb="33">
      <t>トウキョウ</t>
    </rPh>
    <rPh sb="33" eb="35">
      <t>リカ</t>
    </rPh>
    <rPh sb="35" eb="36">
      <t>ガク</t>
    </rPh>
    <rPh sb="36" eb="38">
      <t>カイジョウ</t>
    </rPh>
    <rPh sb="38" eb="39">
      <t>ヨウ</t>
    </rPh>
    <phoneticPr fontId="1"/>
  </si>
  <si>
    <t>日本物理学会 託児室世話人： child-jps@jps.or.jp</t>
    <rPh sb="0" eb="6">
      <t>ブ</t>
    </rPh>
    <rPh sb="7" eb="9">
      <t>タクジ</t>
    </rPh>
    <rPh sb="9" eb="10">
      <t>シツ</t>
    </rPh>
    <rPh sb="10" eb="12">
      <t>セワ</t>
    </rPh>
    <rPh sb="12" eb="13">
      <t>ニン</t>
    </rPh>
    <phoneticPr fontId="1"/>
  </si>
  <si>
    <t>申込されない日も削除せずこのままご記入ください。</t>
    <rPh sb="0" eb="2">
      <t>モウシコミ</t>
    </rPh>
    <rPh sb="6" eb="7">
      <t>ヒ</t>
    </rPh>
    <rPh sb="8" eb="10">
      <t>サクジョ</t>
    </rPh>
    <rPh sb="17" eb="19">
      <t>キニュウ</t>
    </rPh>
    <phoneticPr fontId="1"/>
  </si>
  <si>
    <t>申込されない日も削除せずこのままご記入ください。</t>
    <phoneticPr fontId="1"/>
  </si>
  <si>
    <t>授乳スペースが必要、アレルギー等、特別な注意事項がありましたらご記入ください：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</si>
</sst>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  <numFmt numFmtId="182" formatCode="yyyy/m/d;@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/>
      <diagonal/>
    </border>
    <border>
      <left style="thin">
        <color indexed="64"/>
      </left>
      <right/>
      <top style="medium">
        <color rgb="FFFF9900"/>
      </top>
      <bottom/>
      <diagonal/>
    </border>
    <border>
      <left/>
      <right style="thin">
        <color indexed="64"/>
      </right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10" fillId="0" borderId="3" xfId="0" applyFont="1" applyBorder="1">
      <alignment vertical="center"/>
    </xf>
    <xf numFmtId="178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0" fontId="0" fillId="0" borderId="0" xfId="0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6" xfId="0" applyNumberFormat="1" applyBorder="1">
      <alignment vertical="center"/>
    </xf>
    <xf numFmtId="20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10" fillId="0" borderId="20" xfId="0" applyFont="1" applyBorder="1" applyAlignment="1">
      <alignment vertical="center" wrapText="1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20" fontId="0" fillId="0" borderId="7" xfId="0" applyNumberFormat="1" applyBorder="1">
      <alignment vertical="center"/>
    </xf>
    <xf numFmtId="20" fontId="0" fillId="0" borderId="8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1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3" fillId="0" borderId="0" xfId="1">
      <alignment vertical="center"/>
    </xf>
    <xf numFmtId="0" fontId="16" fillId="0" borderId="0" xfId="0" applyFont="1">
      <alignment vertical="center"/>
    </xf>
    <xf numFmtId="0" fontId="10" fillId="0" borderId="3" xfId="0" applyFont="1" applyBorder="1" applyAlignment="1">
      <alignment vertical="center"/>
    </xf>
    <xf numFmtId="0" fontId="3" fillId="3" borderId="0" xfId="1" applyFont="1" applyFill="1" applyAlignment="1">
      <alignment vertical="center" wrapText="1"/>
    </xf>
    <xf numFmtId="0" fontId="9" fillId="3" borderId="0" xfId="1" applyFont="1" applyFill="1" applyAlignment="1" applyProtection="1">
      <alignment vertical="center"/>
    </xf>
    <xf numFmtId="0" fontId="5" fillId="2" borderId="31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2" borderId="32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center" vertical="center" justifyLastLine="1"/>
    </xf>
    <xf numFmtId="0" fontId="5" fillId="2" borderId="30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30" xfId="0" applyFont="1" applyFill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6" xfId="0" applyFont="1" applyBorder="1" applyAlignment="1">
      <alignment vertical="center" wrapText="1" shrinkToFi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182" fontId="0" fillId="0" borderId="7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14" fontId="12" fillId="0" borderId="9" xfId="0" applyNumberFormat="1" applyFont="1" applyBorder="1" applyAlignment="1">
      <alignment vertical="center"/>
    </xf>
    <xf numFmtId="14" fontId="12" fillId="0" borderId="10" xfId="0" applyNumberFormat="1" applyFon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81" fontId="12" fillId="0" borderId="9" xfId="0" applyNumberFormat="1" applyFont="1" applyBorder="1" applyAlignment="1">
      <alignment vertical="center"/>
    </xf>
    <xf numFmtId="181" fontId="12" fillId="0" borderId="10" xfId="0" applyNumberFormat="1" applyFont="1" applyBorder="1" applyAlignment="1">
      <alignment vertical="center"/>
    </xf>
    <xf numFmtId="181" fontId="12" fillId="0" borderId="27" xfId="0" applyNumberFormat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56" fontId="0" fillId="0" borderId="2" xfId="0" applyNumberFormat="1" applyBorder="1" applyAlignment="1">
      <alignment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0" fillId="0" borderId="6" xfId="0" applyBorder="1" applyAlignment="1">
      <alignment vertical="center"/>
    </xf>
    <xf numFmtId="0" fontId="11" fillId="0" borderId="23" xfId="0" applyFont="1" applyBorder="1" applyAlignment="1">
      <alignment vertical="center" wrapText="1" shrinkToFit="1"/>
    </xf>
    <xf numFmtId="0" fontId="0" fillId="0" borderId="24" xfId="0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31" fontId="0" fillId="0" borderId="14" xfId="0" applyNumberFormat="1" applyBorder="1" applyAlignment="1">
      <alignment vertical="center"/>
    </xf>
    <xf numFmtId="0" fontId="17" fillId="2" borderId="12" xfId="2" applyFill="1" applyBorder="1" applyAlignment="1">
      <alignment horizontal="distributed" vertical="center"/>
    </xf>
    <xf numFmtId="182" fontId="14" fillId="0" borderId="7" xfId="0" applyNumberFormat="1" applyFont="1" applyBorder="1" applyAlignment="1">
      <alignment horizontal="center" vertical="center"/>
    </xf>
    <xf numFmtId="182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15" fillId="3" borderId="0" xfId="1" applyFont="1" applyFill="1" applyAlignment="1">
      <alignment horizontal="center" vertical="center" wrapText="1"/>
    </xf>
    <xf numFmtId="0" fontId="9" fillId="3" borderId="0" xfId="1" applyFont="1" applyFill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34"/>
  <sheetViews>
    <sheetView workbookViewId="0">
      <selection activeCell="F16" sqref="F16:F17"/>
    </sheetView>
  </sheetViews>
  <sheetFormatPr defaultColWidth="8.875" defaultRowHeight="13.5"/>
  <cols>
    <col min="2" max="2" width="4.875" customWidth="1"/>
    <col min="3" max="3" width="11.375" style="11" customWidth="1"/>
    <col min="4" max="4" width="4.625" customWidth="1"/>
    <col min="5" max="5" width="11.875" customWidth="1"/>
    <col min="6" max="6" width="11" customWidth="1"/>
    <col min="7" max="7" width="9.5" bestFit="1" customWidth="1"/>
    <col min="8" max="8" width="9.125" customWidth="1"/>
    <col min="12" max="12" width="10.625" bestFit="1" customWidth="1"/>
  </cols>
  <sheetData>
    <row r="2" spans="2:32" s="11" customFormat="1" ht="36.75" customHeight="1" thickBot="1">
      <c r="B2" s="11" t="s">
        <v>46</v>
      </c>
    </row>
    <row r="3" spans="2:32" s="11" customFormat="1" ht="16.5" customHeight="1" thickBot="1">
      <c r="H3" s="58" t="s">
        <v>30</v>
      </c>
      <c r="I3" s="59"/>
      <c r="J3" s="60"/>
    </row>
    <row r="4" spans="2:32" s="11" customFormat="1" ht="14.25" thickBot="1">
      <c r="B4" s="41" t="s">
        <v>26</v>
      </c>
      <c r="C4" s="42"/>
      <c r="D4" s="43"/>
      <c r="E4" s="17" t="s">
        <v>17</v>
      </c>
      <c r="F4" s="70" t="s">
        <v>23</v>
      </c>
      <c r="G4" s="71"/>
      <c r="H4" s="63" t="s">
        <v>20</v>
      </c>
      <c r="I4" s="64"/>
      <c r="J4" s="65"/>
    </row>
    <row r="5" spans="2:32" ht="27.75" customHeight="1" thickBot="1">
      <c r="B5" s="41"/>
      <c r="C5" s="42"/>
      <c r="D5" s="43"/>
      <c r="E5" s="18" t="s">
        <v>15</v>
      </c>
      <c r="F5" s="68" t="s">
        <v>22</v>
      </c>
      <c r="G5" s="69"/>
      <c r="H5" s="66"/>
      <c r="I5" s="67"/>
      <c r="J5" s="62"/>
    </row>
    <row r="6" spans="2:32" ht="27.75" customHeight="1" thickBot="1">
      <c r="B6" s="41" t="s">
        <v>19</v>
      </c>
      <c r="C6" s="42"/>
      <c r="D6" s="43"/>
      <c r="E6" s="49" t="s">
        <v>21</v>
      </c>
      <c r="F6" s="50"/>
      <c r="G6" s="50"/>
      <c r="H6" s="51"/>
      <c r="I6" s="51"/>
      <c r="J6" s="52"/>
    </row>
    <row r="7" spans="2:32" ht="27.75" customHeight="1" thickBot="1">
      <c r="B7" s="41" t="s">
        <v>18</v>
      </c>
      <c r="C7" s="42"/>
      <c r="D7" s="43"/>
      <c r="E7" s="72" t="s">
        <v>28</v>
      </c>
      <c r="F7" s="72"/>
      <c r="G7" s="72"/>
      <c r="H7" s="72"/>
      <c r="I7" s="72"/>
      <c r="J7" s="73"/>
      <c r="K7" s="16"/>
    </row>
    <row r="8" spans="2:32" ht="27.75" customHeight="1" thickBot="1">
      <c r="B8" s="53" t="s">
        <v>27</v>
      </c>
      <c r="C8" s="42"/>
      <c r="D8" s="54"/>
      <c r="E8" s="74" t="s">
        <v>24</v>
      </c>
      <c r="F8" s="74"/>
      <c r="G8" s="74"/>
      <c r="H8" s="74"/>
      <c r="I8" s="74"/>
      <c r="J8" s="75"/>
      <c r="K8" s="16"/>
    </row>
    <row r="9" spans="2:32" ht="27.75" customHeight="1" thickBot="1">
      <c r="B9" s="55"/>
      <c r="C9" s="56"/>
      <c r="D9" s="57"/>
      <c r="E9" s="74" t="s">
        <v>25</v>
      </c>
      <c r="F9" s="74"/>
      <c r="G9" s="74"/>
      <c r="H9" s="74"/>
      <c r="I9" s="74"/>
      <c r="J9" s="75"/>
      <c r="K9" s="16"/>
    </row>
    <row r="10" spans="2:32" ht="27.75" customHeight="1" thickBot="1">
      <c r="B10" s="44" t="s">
        <v>16</v>
      </c>
      <c r="C10" s="45"/>
      <c r="D10" s="46"/>
      <c r="E10" s="47"/>
      <c r="F10" s="47"/>
      <c r="G10" s="47"/>
      <c r="H10" s="47"/>
      <c r="I10" s="47"/>
      <c r="J10" s="48"/>
    </row>
    <row r="11" spans="2:32" ht="14.25" thickBot="1">
      <c r="B11" s="16"/>
      <c r="C11" s="16"/>
    </row>
    <row r="12" spans="2:32" ht="27.75" customHeight="1" thickBot="1">
      <c r="B12" s="58" t="s">
        <v>14</v>
      </c>
      <c r="C12" s="59"/>
      <c r="D12" s="76"/>
      <c r="E12" s="19"/>
    </row>
    <row r="13" spans="2:32" ht="20.25" customHeight="1" thickBot="1">
      <c r="D13" s="1"/>
      <c r="E13" s="3"/>
      <c r="G13" s="37" t="s">
        <v>55</v>
      </c>
    </row>
    <row r="14" spans="2:32" ht="18" customHeight="1" thickBot="1">
      <c r="B14" s="33" t="s">
        <v>44</v>
      </c>
      <c r="C14" s="35"/>
      <c r="D14" s="97" t="s">
        <v>39</v>
      </c>
      <c r="E14" s="108" t="s">
        <v>2</v>
      </c>
      <c r="F14" s="61" t="s">
        <v>1</v>
      </c>
      <c r="G14" s="77">
        <v>43181</v>
      </c>
      <c r="H14" s="78"/>
      <c r="I14" s="77">
        <v>43182</v>
      </c>
      <c r="J14" s="78"/>
      <c r="K14" s="77">
        <v>43183</v>
      </c>
      <c r="L14" s="78"/>
      <c r="M14" s="77">
        <v>43184</v>
      </c>
      <c r="N14" s="78"/>
    </row>
    <row r="15" spans="2:32" s="11" customFormat="1" ht="23.25" thickBot="1">
      <c r="B15" s="33" t="s">
        <v>38</v>
      </c>
      <c r="C15" s="35"/>
      <c r="D15" s="98"/>
      <c r="E15" s="109"/>
      <c r="F15" s="62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>
      <c r="B16" s="92" t="s">
        <v>7</v>
      </c>
      <c r="C16" s="93"/>
      <c r="D16" s="94"/>
      <c r="E16" s="91">
        <v>39122</v>
      </c>
      <c r="F16" s="81" t="str">
        <f>IF(E16="","",DATEDIF(E16,G14,"Y")&amp;"歳"&amp;DATEDIF(E16,G14,"YM")&amp;"ヶ月")</f>
        <v>11歳1ヶ月</v>
      </c>
      <c r="G16" s="25">
        <v>0.375</v>
      </c>
      <c r="H16" s="21"/>
      <c r="I16" s="20">
        <v>0.375</v>
      </c>
      <c r="J16" s="21"/>
      <c r="K16" s="25">
        <v>0.52083333333333337</v>
      </c>
      <c r="L16" s="21"/>
      <c r="M16" s="25"/>
      <c r="N16" s="21"/>
    </row>
    <row r="17" spans="2:32" ht="24" customHeight="1">
      <c r="B17" s="86" t="s">
        <v>40</v>
      </c>
      <c r="C17" s="67"/>
      <c r="D17" s="34" t="s">
        <v>41</v>
      </c>
      <c r="E17" s="90"/>
      <c r="F17" s="82"/>
      <c r="G17" s="26">
        <v>0.65625</v>
      </c>
      <c r="H17" s="7">
        <f>IF(B16="","",G17-G16)</f>
        <v>0.28125</v>
      </c>
      <c r="I17" s="6">
        <v>0.70833333333333337</v>
      </c>
      <c r="J17" s="7">
        <f>IF(B16="","",I17-I16)</f>
        <v>0.33333333333333337</v>
      </c>
      <c r="K17" s="26">
        <v>0.625</v>
      </c>
      <c r="L17" s="7">
        <f>IF(B16="","",K17-K16)</f>
        <v>0.10416666666666663</v>
      </c>
      <c r="M17" s="26"/>
      <c r="N17" s="7">
        <f>IF(B16="","",M17-M16)</f>
        <v>0</v>
      </c>
    </row>
    <row r="18" spans="2:32" ht="15" customHeight="1">
      <c r="B18" s="83" t="s">
        <v>8</v>
      </c>
      <c r="C18" s="84"/>
      <c r="D18" s="107"/>
      <c r="E18" s="89">
        <v>40511</v>
      </c>
      <c r="F18" s="81" t="str">
        <f>IF(E18="","",DATEDIF(E18,G14,"Y")&amp;"歳"&amp;DATEDIF(E18,G14,"YM")&amp;"ヶ月")</f>
        <v>7歳3ヶ月</v>
      </c>
      <c r="G18" s="27">
        <v>0.375</v>
      </c>
      <c r="H18" s="23"/>
      <c r="I18" s="22">
        <v>0.375</v>
      </c>
      <c r="J18" s="23"/>
      <c r="K18" s="27">
        <v>0.52083333333333337</v>
      </c>
      <c r="L18" s="23"/>
      <c r="M18" s="27"/>
      <c r="N18" s="23"/>
    </row>
    <row r="19" spans="2:32" ht="23.25" customHeight="1">
      <c r="B19" s="86" t="s">
        <v>3</v>
      </c>
      <c r="C19" s="67"/>
      <c r="D19" s="34" t="s">
        <v>42</v>
      </c>
      <c r="E19" s="90"/>
      <c r="F19" s="82"/>
      <c r="G19" s="28">
        <v>0.65625</v>
      </c>
      <c r="H19" s="7">
        <f>IF(B18="","",G19-G18)</f>
        <v>0.28125</v>
      </c>
      <c r="I19" s="5">
        <v>0.70833333333333337</v>
      </c>
      <c r="J19" s="7">
        <f>IF(B18="","",I19-I18)</f>
        <v>0.33333333333333337</v>
      </c>
      <c r="K19" s="28">
        <v>0.625</v>
      </c>
      <c r="L19" s="7">
        <f>IF(B18="","",K19-K18)</f>
        <v>0.10416666666666663</v>
      </c>
      <c r="M19" s="28"/>
      <c r="N19" s="7">
        <f>IF(B18="","",M19-M18)</f>
        <v>0</v>
      </c>
    </row>
    <row r="20" spans="2:32" ht="15" customHeight="1">
      <c r="B20" s="83" t="s">
        <v>9</v>
      </c>
      <c r="C20" s="84"/>
      <c r="D20" s="85"/>
      <c r="E20" s="89">
        <v>41183</v>
      </c>
      <c r="F20" s="81" t="str">
        <f>IF(E20="","",DATEDIF(E20,G14,"Y")&amp;"歳"&amp;DATEDIF(E20,G14,"YM")&amp;"ヶ月")</f>
        <v>5歳5ヶ月</v>
      </c>
      <c r="G20" s="27">
        <v>0.375</v>
      </c>
      <c r="H20" s="23"/>
      <c r="I20" s="22"/>
      <c r="J20" s="23"/>
      <c r="K20" s="27"/>
      <c r="L20" s="23"/>
      <c r="M20" s="27"/>
      <c r="N20" s="23"/>
    </row>
    <row r="21" spans="2:32" ht="24" customHeight="1">
      <c r="B21" s="86" t="s">
        <v>37</v>
      </c>
      <c r="C21" s="67"/>
      <c r="D21" s="34" t="s">
        <v>41</v>
      </c>
      <c r="E21" s="90"/>
      <c r="F21" s="82"/>
      <c r="G21" s="28">
        <v>0.65625</v>
      </c>
      <c r="H21" s="7">
        <f>IF(B20="","",G21-G20)</f>
        <v>0.28125</v>
      </c>
      <c r="I21" s="5"/>
      <c r="J21" s="7">
        <f>IF(B20="","",I21-I20)</f>
        <v>0</v>
      </c>
      <c r="K21" s="28"/>
      <c r="L21" s="7">
        <f>IF(B20="","",K21-K20)</f>
        <v>0</v>
      </c>
      <c r="M21" s="28"/>
      <c r="N21" s="7">
        <f>IF(B20="","",M21-M20)</f>
        <v>0</v>
      </c>
    </row>
    <row r="22" spans="2:32" ht="15" customHeight="1">
      <c r="B22" s="83"/>
      <c r="C22" s="84"/>
      <c r="D22" s="85"/>
      <c r="E22" s="79"/>
      <c r="F22" s="81" t="str">
        <f>IF(E22="","",DATEDIF(E22,G14,"Y")&amp;"歳"&amp;DATEDIF(E22,G14,"YM")&amp;"ヶ月")</f>
        <v/>
      </c>
      <c r="G22" s="27"/>
      <c r="H22" s="23"/>
      <c r="I22" s="27"/>
      <c r="J22" s="23"/>
      <c r="K22" s="27"/>
      <c r="L22" s="23"/>
      <c r="M22" s="27"/>
      <c r="N22" s="23"/>
    </row>
    <row r="23" spans="2:32" ht="24" customHeight="1">
      <c r="B23" s="86"/>
      <c r="C23" s="87"/>
      <c r="D23" s="88"/>
      <c r="E23" s="80"/>
      <c r="F23" s="82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32">
      <c r="D24" s="1"/>
    </row>
    <row r="25" spans="2:32" s="11" customFormat="1" ht="51" customHeight="1">
      <c r="B25" s="104" t="s">
        <v>29</v>
      </c>
      <c r="C25" s="105"/>
      <c r="D25" s="105"/>
      <c r="E25" s="105"/>
      <c r="F25" s="105"/>
      <c r="G25" s="105"/>
      <c r="H25" s="105"/>
      <c r="I25" s="106"/>
    </row>
    <row r="26" spans="2:32" ht="33" customHeight="1">
      <c r="B26" s="11"/>
      <c r="D26" s="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2:32" ht="27" customHeight="1">
      <c r="B27" s="11" t="s">
        <v>35</v>
      </c>
      <c r="D27" s="1"/>
    </row>
    <row r="28" spans="2:32" ht="39.75" customHeight="1">
      <c r="C28" s="99" t="s">
        <v>32</v>
      </c>
      <c r="D28" s="100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32" ht="27.75" customHeight="1">
      <c r="C29" s="101">
        <f>G14</f>
        <v>43181</v>
      </c>
      <c r="D29" s="100"/>
      <c r="E29" s="32">
        <f>MAX(H17:H23)</f>
        <v>0.28125</v>
      </c>
      <c r="F29" s="2">
        <f>SUM(H16:H23)</f>
        <v>0.84375</v>
      </c>
      <c r="G29" s="9">
        <f>COUNT(G17,G19,G21,G23)</f>
        <v>3</v>
      </c>
      <c r="H29" s="14">
        <f>F29*24*600</f>
        <v>12150</v>
      </c>
      <c r="I29" s="15" t="b">
        <f>IF(E12&lt;&gt;"",F29*24*400)</f>
        <v>0</v>
      </c>
      <c r="J29" s="15">
        <f>IF(AND(E12="",G29&gt;1),(H29/G29+H29/G29*(G29-1)/600*400))</f>
        <v>9450</v>
      </c>
    </row>
    <row r="30" spans="2:32" ht="27.75" customHeight="1">
      <c r="C30" s="102">
        <f>I14</f>
        <v>43182</v>
      </c>
      <c r="D30" s="100"/>
      <c r="E30" s="32">
        <f>MAX(J17:J23)</f>
        <v>0.33333333333333337</v>
      </c>
      <c r="F30" s="2">
        <f>SUM(J16:J23)</f>
        <v>0.66666666666666674</v>
      </c>
      <c r="G30" s="9">
        <f>COUNT(I17,I19,I21,I23)</f>
        <v>2</v>
      </c>
      <c r="H30" s="14">
        <f>F30*24*600</f>
        <v>9600</v>
      </c>
      <c r="I30" s="15" t="b">
        <f>IF(E12&lt;&gt;"",F30*24*400)</f>
        <v>0</v>
      </c>
      <c r="J30" s="15">
        <f>IF(AND(E12="",G30&gt;1),(H30/G30+H30/G30*(G30-1)/600*400))</f>
        <v>8000</v>
      </c>
    </row>
    <row r="31" spans="2:32" ht="27.75" customHeight="1">
      <c r="C31" s="102">
        <f>K14</f>
        <v>43183</v>
      </c>
      <c r="D31" s="100"/>
      <c r="E31" s="32">
        <f>MAX(L18:L23)</f>
        <v>0.10416666666666663</v>
      </c>
      <c r="F31" s="2">
        <f>SUM(L16:L23)</f>
        <v>0.20833333333333326</v>
      </c>
      <c r="G31" s="9">
        <f>COUNT(K17,K19,K21,K23)</f>
        <v>2</v>
      </c>
      <c r="H31" s="14">
        <f>F31*24*600</f>
        <v>2999.9999999999991</v>
      </c>
      <c r="I31" s="15" t="b">
        <f>IF(E12&lt;&gt;"",F31*24*400)</f>
        <v>0</v>
      </c>
      <c r="J31" s="15">
        <f>IF(AND(E12="",G31&gt;1),(H31/G31+H31/G31*(G31-1)/600*400))</f>
        <v>2499.9999999999991</v>
      </c>
    </row>
    <row r="32" spans="2:32" ht="27.75" customHeight="1">
      <c r="C32" s="103">
        <f>M14</f>
        <v>43184</v>
      </c>
      <c r="D32" s="67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3:10" ht="27.75" customHeight="1">
      <c r="C33" s="95" t="s">
        <v>4</v>
      </c>
      <c r="D33" s="96"/>
      <c r="E33" s="29">
        <f>SUM(E29:E32)</f>
        <v>0.71875</v>
      </c>
      <c r="F33" s="29">
        <f>SUM(F29:F32)</f>
        <v>1.71875</v>
      </c>
      <c r="G33" s="4"/>
      <c r="H33" s="30">
        <f>SUM(H29:H32)</f>
        <v>24750</v>
      </c>
      <c r="I33" s="30">
        <f>SUM(I29:I32)</f>
        <v>0</v>
      </c>
      <c r="J33" s="30">
        <f>SUM(J29:J32)</f>
        <v>19950</v>
      </c>
    </row>
    <row r="34" spans="3:10">
      <c r="C34" s="11" t="s">
        <v>34</v>
      </c>
      <c r="D34" s="11" t="s">
        <v>34</v>
      </c>
      <c r="E34" s="11"/>
      <c r="F34" s="11"/>
      <c r="G34" s="11"/>
      <c r="H34" s="14">
        <f>H33*1.08</f>
        <v>26730</v>
      </c>
      <c r="I34" s="14">
        <f>I33*1.08</f>
        <v>0</v>
      </c>
      <c r="J34" s="14">
        <f>J33*1.08</f>
        <v>21546</v>
      </c>
    </row>
  </sheetData>
  <mergeCells count="45"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  <mergeCell ref="B25:I25"/>
    <mergeCell ref="B18:D18"/>
    <mergeCell ref="B20:D20"/>
    <mergeCell ref="E14:E15"/>
    <mergeCell ref="B12:D12"/>
    <mergeCell ref="M14:N14"/>
    <mergeCell ref="E22:E23"/>
    <mergeCell ref="F22:F23"/>
    <mergeCell ref="B22:D22"/>
    <mergeCell ref="B23:D23"/>
    <mergeCell ref="E20:E21"/>
    <mergeCell ref="F20:F21"/>
    <mergeCell ref="I14:J14"/>
    <mergeCell ref="K14:L14"/>
    <mergeCell ref="E16:E17"/>
    <mergeCell ref="F16:F17"/>
    <mergeCell ref="G14:H14"/>
    <mergeCell ref="E18:E19"/>
    <mergeCell ref="F18:F19"/>
    <mergeCell ref="B16:D16"/>
    <mergeCell ref="H3:J3"/>
    <mergeCell ref="F14:F15"/>
    <mergeCell ref="H4:J5"/>
    <mergeCell ref="F5:G5"/>
    <mergeCell ref="F4:G4"/>
    <mergeCell ref="E7:J7"/>
    <mergeCell ref="E8:J8"/>
    <mergeCell ref="E9:J9"/>
    <mergeCell ref="B4:D5"/>
    <mergeCell ref="B10:D10"/>
    <mergeCell ref="E10:J10"/>
    <mergeCell ref="B6:D6"/>
    <mergeCell ref="B7:D7"/>
    <mergeCell ref="E6:J6"/>
    <mergeCell ref="B8:D9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4"/>
  <sheetViews>
    <sheetView tabSelected="1" view="pageBreakPreview" topLeftCell="A13" zoomScaleNormal="100" zoomScaleSheetLayoutView="100" workbookViewId="0">
      <selection activeCell="E29" sqref="E29"/>
    </sheetView>
  </sheetViews>
  <sheetFormatPr defaultColWidth="8.875" defaultRowHeight="13.5"/>
  <cols>
    <col min="1" max="1" width="8.875" style="11"/>
    <col min="2" max="2" width="4.875" style="11" customWidth="1"/>
    <col min="3" max="3" width="10.375" style="11" customWidth="1"/>
    <col min="4" max="4" width="3.625" style="11" customWidth="1"/>
    <col min="5" max="5" width="11.875" style="11" customWidth="1"/>
    <col min="6" max="6" width="11" style="11" customWidth="1"/>
    <col min="7" max="7" width="9.5" style="11" bestFit="1" customWidth="1"/>
    <col min="8" max="8" width="9.125" style="11" customWidth="1"/>
    <col min="9" max="11" width="8.875" style="11"/>
    <col min="12" max="12" width="10.625" style="11" bestFit="1" customWidth="1"/>
    <col min="13" max="16384" width="8.875" style="11"/>
  </cols>
  <sheetData>
    <row r="1" spans="1:14" ht="45.75" customHeight="1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36.75" customHeight="1" thickBot="1">
      <c r="B2" s="11" t="s">
        <v>45</v>
      </c>
    </row>
    <row r="3" spans="1:14" ht="16.5" customHeight="1" thickBot="1">
      <c r="H3" s="58" t="s">
        <v>30</v>
      </c>
      <c r="I3" s="59"/>
      <c r="J3" s="60"/>
    </row>
    <row r="4" spans="1:14" ht="14.25" thickBot="1">
      <c r="B4" s="41" t="s">
        <v>26</v>
      </c>
      <c r="C4" s="42"/>
      <c r="D4" s="43"/>
      <c r="E4" s="17" t="s">
        <v>17</v>
      </c>
      <c r="F4" s="70"/>
      <c r="G4" s="71"/>
      <c r="H4" s="111"/>
      <c r="I4" s="64"/>
      <c r="J4" s="65"/>
    </row>
    <row r="5" spans="1:14" ht="27.75" customHeight="1" thickBot="1">
      <c r="B5" s="41"/>
      <c r="C5" s="42"/>
      <c r="D5" s="43"/>
      <c r="E5" s="18" t="s">
        <v>15</v>
      </c>
      <c r="F5" s="68"/>
      <c r="G5" s="69"/>
      <c r="H5" s="66"/>
      <c r="I5" s="67"/>
      <c r="J5" s="62"/>
    </row>
    <row r="6" spans="1:14" ht="27.75" customHeight="1" thickBot="1">
      <c r="B6" s="41" t="s">
        <v>43</v>
      </c>
      <c r="C6" s="42"/>
      <c r="D6" s="43"/>
      <c r="E6" s="110"/>
      <c r="F6" s="50"/>
      <c r="G6" s="50"/>
      <c r="H6" s="51"/>
      <c r="I6" s="51"/>
      <c r="J6" s="52"/>
    </row>
    <row r="7" spans="1:14" ht="27.75" customHeight="1" thickBot="1">
      <c r="B7" s="41" t="s">
        <v>18</v>
      </c>
      <c r="C7" s="42"/>
      <c r="D7" s="43"/>
      <c r="E7" s="72"/>
      <c r="F7" s="72"/>
      <c r="G7" s="72"/>
      <c r="H7" s="72"/>
      <c r="I7" s="72"/>
      <c r="J7" s="73"/>
      <c r="K7" s="16"/>
    </row>
    <row r="8" spans="1:14" ht="27.75" customHeight="1" thickBot="1">
      <c r="B8" s="53" t="s">
        <v>27</v>
      </c>
      <c r="C8" s="42"/>
      <c r="D8" s="54"/>
      <c r="E8" s="74"/>
      <c r="F8" s="74"/>
      <c r="G8" s="74"/>
      <c r="H8" s="74"/>
      <c r="I8" s="74"/>
      <c r="J8" s="75"/>
      <c r="K8" s="16"/>
    </row>
    <row r="9" spans="1:14" ht="27.75" customHeight="1" thickBot="1">
      <c r="B9" s="55"/>
      <c r="C9" s="56"/>
      <c r="D9" s="57"/>
      <c r="E9" s="74"/>
      <c r="F9" s="74"/>
      <c r="G9" s="74"/>
      <c r="H9" s="74"/>
      <c r="I9" s="74"/>
      <c r="J9" s="75"/>
      <c r="K9" s="16"/>
    </row>
    <row r="10" spans="1:14" ht="27.75" customHeight="1" thickBot="1">
      <c r="B10" s="44" t="s">
        <v>16</v>
      </c>
      <c r="C10" s="45"/>
      <c r="D10" s="46"/>
      <c r="E10" s="112"/>
      <c r="F10" s="47"/>
      <c r="G10" s="47"/>
      <c r="H10" s="47"/>
      <c r="I10" s="47"/>
      <c r="J10" s="48"/>
    </row>
    <row r="11" spans="1:14" ht="14.25" thickBot="1">
      <c r="B11" s="16"/>
      <c r="C11" s="16"/>
    </row>
    <row r="12" spans="1:14" ht="27.75" customHeight="1" thickBot="1">
      <c r="B12" s="58" t="s">
        <v>14</v>
      </c>
      <c r="C12" s="59"/>
      <c r="D12" s="76"/>
      <c r="E12" s="19"/>
    </row>
    <row r="13" spans="1:14" ht="20.25" customHeight="1" thickBot="1">
      <c r="D13" s="1"/>
      <c r="E13" s="3"/>
      <c r="G13" s="37" t="s">
        <v>54</v>
      </c>
    </row>
    <row r="14" spans="1:14" ht="18" customHeight="1" thickBot="1">
      <c r="B14" s="33" t="s">
        <v>44</v>
      </c>
      <c r="C14" s="35"/>
      <c r="D14" s="97" t="s">
        <v>39</v>
      </c>
      <c r="E14" s="108" t="s">
        <v>2</v>
      </c>
      <c r="F14" s="61" t="s">
        <v>1</v>
      </c>
      <c r="G14" s="113">
        <f>見本!G14</f>
        <v>43181</v>
      </c>
      <c r="H14" s="114"/>
      <c r="I14" s="113">
        <f>見本!I14</f>
        <v>43182</v>
      </c>
      <c r="J14" s="114"/>
      <c r="K14" s="113">
        <f>見本!K14</f>
        <v>43183</v>
      </c>
      <c r="L14" s="114"/>
      <c r="M14" s="113">
        <f>見本!M14</f>
        <v>43184</v>
      </c>
      <c r="N14" s="114"/>
    </row>
    <row r="15" spans="1:14" ht="23.25" thickBot="1">
      <c r="B15" s="33" t="s">
        <v>38</v>
      </c>
      <c r="C15" s="35"/>
      <c r="D15" s="98"/>
      <c r="E15" s="109"/>
      <c r="F15" s="62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</row>
    <row r="16" spans="1:14" ht="15" customHeight="1">
      <c r="B16" s="92"/>
      <c r="C16" s="93"/>
      <c r="D16" s="94"/>
      <c r="E16" s="91"/>
      <c r="F16" s="81" t="str">
        <f>IF(E16="","",DATEDIF(E16,G14,"Y")&amp;"歳"&amp;DATEDIF(E16,G14,"YM")&amp;"ヶ月")</f>
        <v/>
      </c>
      <c r="G16" s="25"/>
      <c r="H16" s="21"/>
      <c r="I16" s="25"/>
      <c r="J16" s="21"/>
      <c r="K16" s="25"/>
      <c r="L16" s="21"/>
      <c r="M16" s="25"/>
      <c r="N16" s="21"/>
    </row>
    <row r="17" spans="2:14" ht="24" customHeight="1">
      <c r="B17" s="86"/>
      <c r="C17" s="67"/>
      <c r="D17" s="34"/>
      <c r="E17" s="90"/>
      <c r="F17" s="82"/>
      <c r="G17" s="26"/>
      <c r="H17" s="7" t="str">
        <f>IF(B16="","",G17-G16)</f>
        <v/>
      </c>
      <c r="I17" s="26"/>
      <c r="J17" s="7" t="str">
        <f>IF(B16="","",I17-I16)</f>
        <v/>
      </c>
      <c r="K17" s="26"/>
      <c r="L17" s="7" t="str">
        <f>IF(B16="","",K17-K16)</f>
        <v/>
      </c>
      <c r="M17" s="26"/>
      <c r="N17" s="7" t="str">
        <f>IF(B16="","",M17-M16)</f>
        <v/>
      </c>
    </row>
    <row r="18" spans="2:14" ht="15" customHeight="1">
      <c r="B18" s="83"/>
      <c r="C18" s="84"/>
      <c r="D18" s="107"/>
      <c r="E18" s="89"/>
      <c r="F18" s="81"/>
      <c r="G18" s="27"/>
      <c r="H18" s="23"/>
      <c r="I18" s="22"/>
      <c r="J18" s="23"/>
      <c r="K18" s="27"/>
      <c r="L18" s="23"/>
      <c r="M18" s="27"/>
      <c r="N18" s="23"/>
    </row>
    <row r="19" spans="2:14" ht="23.25" customHeight="1">
      <c r="B19" s="86"/>
      <c r="C19" s="67"/>
      <c r="D19" s="34"/>
      <c r="E19" s="90"/>
      <c r="F19" s="82"/>
      <c r="G19" s="28"/>
      <c r="H19" s="7" t="str">
        <f>IF(B18="","",G19-G18)</f>
        <v/>
      </c>
      <c r="I19" s="5"/>
      <c r="J19" s="7" t="str">
        <f>IF(B18="","",I19-I18)</f>
        <v/>
      </c>
      <c r="K19" s="28"/>
      <c r="L19" s="7" t="str">
        <f>IF(B18="","",K19-K18)</f>
        <v/>
      </c>
      <c r="M19" s="28"/>
      <c r="N19" s="7" t="str">
        <f>IF(B18="","",M19-M18)</f>
        <v/>
      </c>
    </row>
    <row r="20" spans="2:14" ht="15" customHeight="1">
      <c r="B20" s="83"/>
      <c r="C20" s="84"/>
      <c r="D20" s="85"/>
      <c r="E20" s="89"/>
      <c r="F20" s="81"/>
      <c r="G20" s="27"/>
      <c r="H20" s="23"/>
      <c r="I20" s="22"/>
      <c r="J20" s="23"/>
      <c r="K20" s="27"/>
      <c r="L20" s="23"/>
      <c r="M20" s="27"/>
      <c r="N20" s="23"/>
    </row>
    <row r="21" spans="2:14" ht="24" customHeight="1">
      <c r="B21" s="86"/>
      <c r="C21" s="67"/>
      <c r="D21" s="34"/>
      <c r="E21" s="90"/>
      <c r="F21" s="82"/>
      <c r="G21" s="28"/>
      <c r="H21" s="7" t="str">
        <f>IF(B20="","",G21-G20)</f>
        <v/>
      </c>
      <c r="I21" s="5"/>
      <c r="J21" s="7" t="str">
        <f>IF(B20="","",I21-I20)</f>
        <v/>
      </c>
      <c r="K21" s="28"/>
      <c r="L21" s="7" t="str">
        <f>IF(B20="","",K21-K20)</f>
        <v/>
      </c>
      <c r="M21" s="28"/>
      <c r="N21" s="7" t="str">
        <f>IF(B20="","",M21-M20)</f>
        <v/>
      </c>
    </row>
    <row r="22" spans="2:14" ht="15" customHeight="1">
      <c r="B22" s="83"/>
      <c r="C22" s="84"/>
      <c r="D22" s="85"/>
      <c r="E22" s="79"/>
      <c r="F22" s="81"/>
      <c r="G22" s="27"/>
      <c r="H22" s="23"/>
      <c r="I22" s="27"/>
      <c r="J22" s="23"/>
      <c r="K22" s="27"/>
      <c r="L22" s="23"/>
      <c r="M22" s="27"/>
      <c r="N22" s="23"/>
    </row>
    <row r="23" spans="2:14" ht="24" customHeight="1">
      <c r="B23" s="86"/>
      <c r="C23" s="67"/>
      <c r="D23" s="38"/>
      <c r="E23" s="80"/>
      <c r="F23" s="82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14">
      <c r="D24" s="1"/>
    </row>
    <row r="25" spans="2:14" ht="51" customHeight="1">
      <c r="B25" s="104" t="s">
        <v>56</v>
      </c>
      <c r="C25" s="105"/>
      <c r="D25" s="105"/>
      <c r="E25" s="105"/>
      <c r="F25" s="105"/>
      <c r="G25" s="105"/>
      <c r="H25" s="105"/>
      <c r="I25" s="106"/>
    </row>
    <row r="26" spans="2:14" ht="33" customHeight="1">
      <c r="D26" s="1"/>
    </row>
    <row r="27" spans="2:14" ht="27" customHeight="1">
      <c r="B27" s="11" t="s">
        <v>36</v>
      </c>
      <c r="D27" s="1"/>
    </row>
    <row r="28" spans="2:14" ht="39.75" customHeight="1">
      <c r="C28" s="99" t="s">
        <v>32</v>
      </c>
      <c r="D28" s="100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14" ht="27.75" customHeight="1">
      <c r="C29" s="101">
        <f>G14</f>
        <v>43181</v>
      </c>
      <c r="D29" s="100"/>
      <c r="E29" s="32">
        <f>MAX(H17:H23)</f>
        <v>0</v>
      </c>
      <c r="F29" s="2">
        <f>SUM(H16:H23)</f>
        <v>0</v>
      </c>
      <c r="G29" s="9">
        <f>COUNT(G17,G19,G21,G23)</f>
        <v>0</v>
      </c>
      <c r="H29" s="14">
        <f>F29*24*600</f>
        <v>0</v>
      </c>
      <c r="I29" s="15" t="b">
        <f>IF(E12&lt;&gt;"",F29*24*400)</f>
        <v>0</v>
      </c>
      <c r="J29" s="15" t="b">
        <f>IF(AND(E12="",G29&gt;1),(H29/G29+H29/G29*(G29-1)/600*400))</f>
        <v>0</v>
      </c>
    </row>
    <row r="30" spans="2:14" ht="27.75" customHeight="1">
      <c r="C30" s="102">
        <f>I14</f>
        <v>43182</v>
      </c>
      <c r="D30" s="100"/>
      <c r="E30" s="32">
        <f>MAX(J17:J23)</f>
        <v>0</v>
      </c>
      <c r="F30" s="2">
        <f>SUM(J16:J23)</f>
        <v>0</v>
      </c>
      <c r="G30" s="9">
        <f>COUNT(I17,I19,I21,I23)</f>
        <v>0</v>
      </c>
      <c r="H30" s="14">
        <f>F30*24*600</f>
        <v>0</v>
      </c>
      <c r="I30" s="15" t="b">
        <f>IF(E12&lt;&gt;"",F30*24*400)</f>
        <v>0</v>
      </c>
      <c r="J30" s="15" t="b">
        <f>IF(AND(E12="",G30&gt;1),(H30/G30+H30/G30*(G30-1)/600*400))</f>
        <v>0</v>
      </c>
    </row>
    <row r="31" spans="2:14" ht="27.75" customHeight="1">
      <c r="C31" s="102">
        <f>K14</f>
        <v>43183</v>
      </c>
      <c r="D31" s="100"/>
      <c r="E31" s="32">
        <f>MAX(L18:L23)</f>
        <v>0</v>
      </c>
      <c r="F31" s="2">
        <f>SUM(L16:L23)</f>
        <v>0</v>
      </c>
      <c r="G31" s="9">
        <f>COUNT(K17,K19,K21,K23)</f>
        <v>0</v>
      </c>
      <c r="H31" s="14">
        <f>F31*24*600</f>
        <v>0</v>
      </c>
      <c r="I31" s="15" t="b">
        <f>IF(E12&lt;&gt;"",F31*24*400)</f>
        <v>0</v>
      </c>
      <c r="J31" s="15" t="b">
        <f>IF(AND(E12="",G31&gt;1),(H31/G31+H31/G31*(G31-1)/600*400))</f>
        <v>0</v>
      </c>
    </row>
    <row r="32" spans="2:14" ht="27.75" customHeight="1">
      <c r="C32" s="103">
        <f>M14</f>
        <v>43184</v>
      </c>
      <c r="D32" s="67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1:29" ht="27.75" customHeight="1">
      <c r="C33" s="95" t="s">
        <v>4</v>
      </c>
      <c r="D33" s="96"/>
      <c r="E33" s="29">
        <f>SUM(E29:E32)</f>
        <v>0</v>
      </c>
      <c r="F33" s="29">
        <f>SUM(F29:F32)</f>
        <v>0</v>
      </c>
      <c r="G33" s="4"/>
      <c r="H33" s="30">
        <f>SUM(H29:H32)</f>
        <v>0</v>
      </c>
      <c r="I33" s="30">
        <f>SUM(I29:I32)</f>
        <v>0</v>
      </c>
      <c r="J33" s="30">
        <f>SUM(J29:J32)</f>
        <v>0</v>
      </c>
    </row>
    <row r="34" spans="1:29" ht="32.1" customHeight="1">
      <c r="D34" s="11" t="s">
        <v>34</v>
      </c>
      <c r="H34" s="14">
        <f>H33*1.08</f>
        <v>0</v>
      </c>
      <c r="I34" s="14">
        <f>I33*1.08</f>
        <v>0</v>
      </c>
      <c r="J34" s="14">
        <f>J33*1.08</f>
        <v>0</v>
      </c>
    </row>
    <row r="36" spans="1:29">
      <c r="A36" s="118" t="s">
        <v>51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</row>
    <row r="37" spans="1:29">
      <c r="A37" s="117" t="s">
        <v>50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</row>
    <row r="38" spans="1:29">
      <c r="A38" s="117" t="s">
        <v>47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</row>
    <row r="39" spans="1:29">
      <c r="A39" s="116" t="s">
        <v>48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1" spans="1:29" ht="14.25">
      <c r="A41" s="120" t="s">
        <v>49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40"/>
      <c r="Q41" s="40"/>
      <c r="R41" s="40"/>
      <c r="S41" s="40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3.5" customHeight="1">
      <c r="A42" s="119" t="s">
        <v>53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39"/>
      <c r="Q42" s="39"/>
      <c r="R42" s="39"/>
      <c r="S42" s="39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39"/>
      <c r="Q43" s="39"/>
      <c r="R43" s="39"/>
      <c r="S43" s="39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39"/>
      <c r="Q44" s="39"/>
      <c r="R44" s="39"/>
      <c r="S44" s="39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</sheetData>
  <mergeCells count="52">
    <mergeCell ref="A39:AC39"/>
    <mergeCell ref="A38:AC38"/>
    <mergeCell ref="A36:AC36"/>
    <mergeCell ref="A37:AC37"/>
    <mergeCell ref="A42:O44"/>
    <mergeCell ref="A41:O41"/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  <mergeCell ref="B25:I25"/>
    <mergeCell ref="F18:F19"/>
    <mergeCell ref="B20:D20"/>
    <mergeCell ref="E20:E21"/>
    <mergeCell ref="F20:F21"/>
    <mergeCell ref="G14:H14"/>
    <mergeCell ref="E7:J7"/>
    <mergeCell ref="A1:N1"/>
    <mergeCell ref="B22:D22"/>
    <mergeCell ref="E22:E23"/>
    <mergeCell ref="F22:F23"/>
    <mergeCell ref="K14:L14"/>
    <mergeCell ref="M14:N14"/>
    <mergeCell ref="B16:D16"/>
    <mergeCell ref="B12:D12"/>
    <mergeCell ref="E14:E15"/>
    <mergeCell ref="F14:F15"/>
    <mergeCell ref="B18:D18"/>
    <mergeCell ref="E18:E19"/>
    <mergeCell ref="B10:D10"/>
    <mergeCell ref="B23:C23"/>
    <mergeCell ref="B6:D6"/>
    <mergeCell ref="E6:J6"/>
    <mergeCell ref="H3:J3"/>
    <mergeCell ref="B4:D5"/>
    <mergeCell ref="F4:G4"/>
    <mergeCell ref="H4:J5"/>
    <mergeCell ref="F5:G5"/>
    <mergeCell ref="E10:J10"/>
    <mergeCell ref="E16:E17"/>
    <mergeCell ref="F16:F17"/>
    <mergeCell ref="B8:D9"/>
    <mergeCell ref="E8:J8"/>
    <mergeCell ref="E9:J9"/>
    <mergeCell ref="I14:J14"/>
    <mergeCell ref="B7:D7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山口 祐子</cp:lastModifiedBy>
  <cp:lastPrinted>2018-02-19T06:11:21Z</cp:lastPrinted>
  <dcterms:created xsi:type="dcterms:W3CDTF">2013-06-06T05:26:19Z</dcterms:created>
  <dcterms:modified xsi:type="dcterms:W3CDTF">2018-02-19T07:57:57Z</dcterms:modified>
</cp:coreProperties>
</file>